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94" activeTab="1"/>
  </bookViews>
  <sheets>
    <sheet name="Титульный лист" sheetId="1" r:id="rId1"/>
    <sheet name="2014 год " sheetId="2" r:id="rId2"/>
  </sheets>
  <definedNames>
    <definedName name="_xlnm.Print_Titles" localSheetId="1">'2014 год '!$A:$I,'2014 год '!$1:$3</definedName>
  </definedNames>
  <calcPr fullCalcOnLoad="1"/>
</workbook>
</file>

<file path=xl/sharedStrings.xml><?xml version="1.0" encoding="utf-8"?>
<sst xmlns="http://schemas.openxmlformats.org/spreadsheetml/2006/main" count="250" uniqueCount="99">
  <si>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</si>
  <si>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</si>
  <si>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</si>
  <si>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</si>
  <si>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</si>
  <si>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</si>
  <si>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</si>
  <si>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</si>
  <si>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</si>
  <si>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</si>
  <si>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</si>
  <si>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</si>
  <si>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</si>
  <si>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</si>
  <si>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Исполнение,%</t>
  </si>
  <si>
    <t>на отчетную дату</t>
  </si>
  <si>
    <t>к текущему году</t>
  </si>
  <si>
    <t>кассовый расход</t>
  </si>
  <si>
    <t>План на отчетную дату</t>
  </si>
  <si>
    <t>Кассовый расход на  отчетную дату</t>
  </si>
  <si>
    <t>Результаты реализации и причины отклонений факта от плана</t>
  </si>
  <si>
    <t>План на 2014 год</t>
  </si>
  <si>
    <t>бюджет автономного округа</t>
  </si>
  <si>
    <t>бюджет города Когалыма</t>
  </si>
  <si>
    <t>федеральный бюджет</t>
  </si>
  <si>
    <t>привлеченные средства</t>
  </si>
  <si>
    <t>Сетевой график</t>
  </si>
  <si>
    <t>по реализации мероприятий муниципальной программы</t>
  </si>
  <si>
    <t>г. Когалым</t>
  </si>
  <si>
    <t>Всего</t>
  </si>
  <si>
    <t>Итого по программе, в том числе</t>
  </si>
  <si>
    <t>Муниципальная программа " Обеспечение прав и законных интересов населения города Когалыма в отдельных сферах жизнедеятельности в 2014-2016 годах"</t>
  </si>
  <si>
    <t xml:space="preserve">Подпрограмма "Профилактика правонарушений  в общественных местах, в том числе с участием граждан </t>
  </si>
  <si>
    <t>Задача  1 "Профилактика  правонарушений в общественных местах, в том числе с участием граждан"</t>
  </si>
  <si>
    <t>3.1. Создание и прокат на телевидении видеоматериалов по профилактике правонарушений</t>
  </si>
  <si>
    <t>Задача 2. Развитие правовой поддержки и правовой грамотности граждан</t>
  </si>
  <si>
    <t>Задача 3. Совершенствование информационного и методического обеспечения профилактики правонарушений, повышение правосознания граждан</t>
  </si>
  <si>
    <t>2.2. Осуществление отдельных государственных полномочий по созданию и обеспечению деятельности административной комиссии</t>
  </si>
  <si>
    <t>3.2. Изготовление и распространение продукции информационно-профилактического характера (баннеры, плакаты, печатная продукция)</t>
  </si>
  <si>
    <t>3.3. Проведение городских конкурсов "Государство.Право.Я," Юный помощник полиции"</t>
  </si>
  <si>
    <t>3.4.Развитие материально-технической базы профильных классов и военно-патриотических клубов</t>
  </si>
  <si>
    <t>Задача 4 Профилактика правонарушений в сфере безопасности дорожного движения</t>
  </si>
  <si>
    <t>"Обеспечение прав и законных интересов населения города Когалыма в отдельных сферах жизнедеятельности в 2014-2016 годах"</t>
  </si>
  <si>
    <t>4.1.Организация регулярного освещения вопросов безопасности дорожного движения по телевидению (производство видеороликов, видеофильмов, размещение объявлений "Бегущая строка", участие в прямых эфирах, игровых передачах и др.) по радио и в печатных изданиях</t>
  </si>
  <si>
    <t>4.2.Организация и проведение профилактических операций, ежегодных конкурсов, слётов, соревнований, связанных с безопасностью дорожного движения и профилактикой детского дорожно-транспортного травматизма</t>
  </si>
  <si>
    <t>4.3. Приобретение печатной и сувенирной продукции по пропаганде и обучению населения правилам дорожного движения (тематические сувениры, информационные листки, наглядные пособия, открытки, памятки, буклеты, грамоты)</t>
  </si>
  <si>
    <t>4.4. Организация и проведение  конкурсов среди водителей автотранспортных предприятий, водителей личного транспорта, на</t>
  </si>
  <si>
    <t>4.5. Организация и проведение игровой тематической программы среди детей и подростков "Азбука дорог"</t>
  </si>
  <si>
    <t>4.6. Участие команд юных инспекторов движения в окружном конкурсе "Безопасное колесо"</t>
  </si>
  <si>
    <t>4.7. Приобретение необходимого учебного оборудования для оснащения кабинетов по безопасности дорожного движения в образовательных учреждениях. Приобретение методической литературы для преподавателей по обучению детей правилам дорожного движения</t>
  </si>
  <si>
    <t>4.8. Приобретение наглядных пособий, игр, игрового оборудования, учебно-методической и детской художественной литературы по безопасности дорожного движения в дошкольные образовательные учреждения</t>
  </si>
  <si>
    <t>5.6. Создание и распространение на территории города социальной рекламы: антинаркотических баннеров, видеороликов, видеофильмов, радио-и телепередач, печатных материалов по профилактике наркомании и токсикомании</t>
  </si>
  <si>
    <t>5.7. Организация и проведение мероприятий среди детей, подростков, молодёжи, направленных на здоровый образ жизни, профилактику наркомании</t>
  </si>
  <si>
    <t>Профилактика незаконного оборота и потребления наркотических средств и психотропных веществ</t>
  </si>
  <si>
    <t>Задача 5. Координация и создание условий для деятельности субъектов профилактики наркомании</t>
  </si>
  <si>
    <t>6.2. Проведение городской акции среди студентов и работающей молодёжи "Шаг навстречу"</t>
  </si>
  <si>
    <t>6.8. Организация профильной смены для лидеров детско-юношеских волонтёрских движений</t>
  </si>
  <si>
    <t>2.1.Реализация переданных государственных полномочий по государственной регистрации актов гражданского состояния</t>
  </si>
  <si>
    <t>6.3. Организация и проведение детско-юнешеского марафона "Прекрасное слово - жизнь"</t>
  </si>
  <si>
    <t>2014 год</t>
  </si>
  <si>
    <t xml:space="preserve">5.1 Осуществление организационного обеспечения деятельности сектора по организационному обеспечению деятельности комиссий города когалыма и взаимодействию с правоохранительными органами </t>
  </si>
  <si>
    <t>Сектор по организационному обеспечению деятельности комиссий города Когалыма и взаимодействию с правоохранительными органами</t>
  </si>
  <si>
    <t>АДМИНИСТРАЦИЯ ГОРОДА КОГАЛЫМА</t>
  </si>
  <si>
    <t>Профинансировано на отчетную дату</t>
  </si>
  <si>
    <t>5.4.Проведение семинаров, семинаров-тренингов, "круглых столов", совещаний дляспециалистов, представителей общественных организаций, волонтёров, занимающихся решением вопросов по проблемам наркомании. Повышение профессионального уровня, квалификации специалистов субъектов профилактики, занимающихся пропагандой здорового образа жизни. Приобретение учебно-методических программ, пособий по профилактике наркомании</t>
  </si>
  <si>
    <t>2.3. Осуществление полномочий по составлению (изменению) списков кондидатов в присяжные заседатели федеральных судов общей юрисдикции Россиийской Федерации</t>
  </si>
  <si>
    <t>Ответственный за составление сетевого гарфика Павленко Н.Г.  конт.тел. 93701</t>
  </si>
  <si>
    <t>6.5 Реализация проекта "Спорт - основа здорового образа жизни".</t>
  </si>
  <si>
    <t>Всего по Задаче 1</t>
  </si>
  <si>
    <t>Всего по Задаче 2</t>
  </si>
  <si>
    <t>Всего по Задаче 3</t>
  </si>
  <si>
    <t>1.1. Оказание поддержки гражданам и их объединениям, участвующим в охране общественного порядка, создание условий для деятельности народных дружин</t>
  </si>
  <si>
    <t>1.3.Размещение (в том числе разработка проектов, приобретение, установка, монтаж, подключение) в наиболее криминогенных общественных местах и на улицах города Когалыма, местах массового пребывания граждан, обеспечение функционирования систем видеообзора, с установкой мониторов для контроля за обстановкой и оперативного реагирования, модернизации имеющихся систем видеонаблюдения</t>
  </si>
  <si>
    <t>1.4. Размещение (в том числе разработка проектов, приобретение, установка, монтаж, подключения) в городе Когалыме, на въездах и выездах из него и территории города систем видеообзора, модернизации, обеспечения функционирования систем видеонаблюдения по направлению безопасности дорожного движения и информирования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t>
  </si>
  <si>
    <t xml:space="preserve">                                                                                                                                                                                                                                  </t>
  </si>
  <si>
    <t>В городе Когалыме оснащен перекресток по ул. Дружбы народов – ул. Степана Повха программно-техническими измерительными комплексами «Одиссей» состоящего из 11 камер, выполнены пусконаладочные работы, позволяющие обеспечить фиксацию нарушения правил дорожного движения на перекрестке. 
Заключены договора:
С ООО Техцентр «ЛУКОМ-А-Западная Сибирь» на техническое обслуживание систем видеонаблюдения. (2 договора на сумму – 51 763,44 руб.
С УФФПС Ханты-Мансийского АО-Югры филиал ФГУП «Почта России» на приобретение конвертов, пересылку писем, упаковку, наклеивание марок, взвешивание и услуги курьера и договор на техническое обслуживание автоматизированной системы безопасности дорожного движения города Когалыма. (1 договор – 700 000,00 руб.)
С Макрорегиональный филиал «Урал» ОАО «Ростелеком» - на оказание услуг по настройке распознавания государственных номерных знаков, на оказание услуг по локальной настройке видеодетекторов, на оказание услуг по настройке серверного оборудования в центре автоматизированной системы безопасности дорожного, на канал связи (интернет) (11 договоров на сумму – 329 000,00 руб.);
С ООО «НПП «СВК» на оказание услуг по разработке технического проекта системы защиты информации нарушений правил дородного движения. (1 договор на сумму – 99 800,00 руб.)</t>
  </si>
  <si>
    <t>Заключены договора с ООО "Ростелеком" на услуги связи , с  ООО Агентство «ЛУКОМ-А-Западная Сибирь"  на техническое обслуживание систем видеонабюлюдения.  По результатам заключения договоров  произошла экономия денежных средств в размере:: ОБ - 3945,78 руб; МБ - 768,68 руб.</t>
  </si>
  <si>
    <t>Обязательства по договору №57-р с ООО «Новый век» на оказание услуг по информационному обеспечению на сумму 41000 руб. выполнены в полном объеме. По договору №14К0006 с ООО «Медиа - холдинг «Западная Сибирь" заключён договор на создание и трансляцию видеороликов по темам безопасности дорожного движения. 1 материал в газете, 2 видеоролика на телеканале «Инфосервис».</t>
  </si>
  <si>
    <t xml:space="preserve">С целью профилактики приобретена светоотражающая атрибутика для обучающихся в общеобразовательных организациях города Когалыма. Заключен договор №14-65 от 10.12.2014 с ООО «Екатеринбургская сырьевая компания» на поставку светоотражающей атрибутики на сумму 99 000,00 руб.
Приобретено:
Светоотражающий жилет для пешеходов – 10 шт. 
Светоотражающая кепка для пешеходов – 10 шт.
Светоотражающий жилет на молнии для пешеходов – 10 шт.
Светоотражающий браслет на предплечье – 10 шт.
Светоотражатель в ассортименте – 650 шт. Для приобретения поощрительных призов заключен договор с ИП Логиновских С.И. на сумму 81500 руб.
</t>
  </si>
  <si>
    <t>Для приобретения печатной и сувенирной продукции по пропаганде и обучению населения ПДД заключен договор с ООО «Апельсин» на поставку товара от 17.09.14 №8 с ООО «Апельсин» на сумму 56 100,00 руб. Приобретены поставки товара. дипломы - 501 шт., памятки: для несовершеннолетних пешеходов - 801 шт., памятки «Очаги аварийности» - 802 шт., памятки для пешеходов - 1002 шт., информационный лист - 751 шт.</t>
  </si>
  <si>
    <t>Заключен договор №17/14/1-ПЗ  от 17.09.2014г. на организацию проведения конкурса «Безопасный город» приобретены: сертификаты - 13 шт. Заключен договор №17/14-ПЗ от 17.09.2014г. на организацию проведения конкурса среди инструкторов автошкол города Когалыма на сумму - 21000 приобретены сертификаты - 10 шт.</t>
  </si>
  <si>
    <t>Заключены договора:
1. ООО «Мастерская радости» (договор от 24.03.2014 № 32) на приобретение костюма инспектора ГИБДД в размере  30 тыс.руб.
2. ООО «Неллия» (от 28.03.2014 №2-ЗК) на приобретение мягких модулей в размере  88 тыс.руб.
Итого освоено 118 тыс. руб. Экономия по результатам проведения котировки – 32 тыс.руб. Костюм инспектора - 1 шт., модуль "Трансформер" - 1 шт., модуль №4 (с кольцом) - 2 шт., мягкий модуль-конструктор "Городок" - 1 шт., полоса препятствий №1 - 2 шт., модуль №7 (с балансиром) - 2 шт. На сумму 32,00 тыс. руб. приобретена инструментальная система с портативным передатчиком и головным микрофоном.</t>
  </si>
  <si>
    <t>Участие школьной команды в окружном соревновании (г.Сургут) с 28-30.04.2014). Проведено 1 соревнование. Израсходовано 10,3 тыс.руб. В связи с неиспользованием денежных средств исполнителем по смете расходов (21,0 тыс.руб.) на выезд учащихся МБОУ "Средняя школа №6" г. Когалыма в г. Сургут для участия в окружных соревнованиях юных инспекторов движения "Безопасное колесо" Исполнителем возвращены денежные средства в размере 10,70 тыс.руб. которые возвращены по итогам года в бюджет города Когалыма.</t>
  </si>
  <si>
    <t>Мультимедийная учебно-методическая программа "Азбука дорожной науки" - 1 программа, учебный фильм "Улица полна неожиданностей"-1 фильм, Светоотражающий жилет - 5 шт., кепка - 5 шт., Стенд-уголок "ЮИД шагает классно и, конечно, безопасно!" - универсальный (1-11 классы) - 1 шт.</t>
  </si>
  <si>
    <t xml:space="preserve">приобретение поощрительных призов  дог. от 09.06.14 № 128 на сумму15,0 т.руб., от 15.05.14 №125,126 на сумму 66,0 т.руб., от 17.05.14 №124 на сумму48,0 т.руб. от 01.07.2014 №129,130,131 на сумму 21,9 т.руб, были приобретены мячи футбольные, волейбольные, резинове, комплекты для аэробики, настольные игры, кан.наборы, пеналы , флеш-накопители, свечи,мягкие игрушки, домино,  наст тенис,шахматы. </t>
  </si>
  <si>
    <r>
      <t>Февраль: Получение товара, подписание товарных накладных. Оплата товара 15,90 тыс. руб. Сент.- подписание акта вып. Работ, опл услуг. Аренда биотуал -4,3тыс.ру., транспорт усл 2,4 тыс.руб.</t>
    </r>
    <r>
      <rPr>
        <i/>
        <sz val="13"/>
        <rFont val="Times New Roman"/>
        <family val="1"/>
      </rPr>
      <t xml:space="preserve">                        </t>
    </r>
  </si>
  <si>
    <t>Заключен контракт с ООО "Ихтехком" на сумму 154,6 тыс.руб. Приобретены 5-велосипедов, 6 веломобилей
Также приобретены наглядные пособия, игры, игровое оборудование, учебно-методическая и детская художественная литература по безопасности дорожного движения в четыре дошкольных образовательных организации. На сумму – 57,10 тыс. руб. (42 шт. – набор знаков дорожного движения, настольная игра, дидактические пособия, игровой модуль, игра- лото, набор детской мебели)</t>
  </si>
  <si>
    <t>Контракт заключен 10.06.2014 г. с ООО "Альфа Принт". Памятки получены 03.07.2014.. Счет проплачен в июле остатки денег  в размере 79,1 тыс. руб.возвращены в бюджет города решением Думы от 23.09.2014</t>
  </si>
  <si>
    <t xml:space="preserve">Приобретены канц.товары </t>
  </si>
  <si>
    <t>Приобретение литературы и DVD-диски, призы для награждения участеиков</t>
  </si>
  <si>
    <t>В соответствии с постановлением Администрации города Когалыма от 06.06.2014 №1357 "Об утверждении положения о материальном стимулировании членов добровольной народной дружины города Когалыма" денежные выплаты добровольным народным дружинникам  осуществляются ежемесячно по итогам дежурств. За отчетный период профинансировано 748,82 тыс.руб.(средства бюджета ХМАО - 180,5 тыс.руб., бюджета города - 568,31 тыс.руб.).</t>
  </si>
  <si>
    <t>По итогам аукциона произошла экономия</t>
  </si>
  <si>
    <t>11.04.2014 заключен  мун. контракт с ООО "Медиа холдинг "Западная Сибирь" на трансляцию видеороликов соц.направленности. 105,40 тыс.руб. средства на трансляцию роликов МП "Обеспечение прав и законных интересов...".в соответствии с Актом об оказанных услугах, транчляция видеороликов  в эфир оказана на сумму 102,51 т. руб экономия по факту оказания услуг.</t>
  </si>
  <si>
    <t>Заключены договора на приобретение грамот, флеш - карт, бумага клейкой, шаров воздушныхе,микрофона, футболки.</t>
  </si>
  <si>
    <t>Заключены договора на приобретение: школа №6 - Ноутбук -2 шт. на сумму 48000,0 руб пректоры 2 шт. на сумму 52000,0 руб.                         школа №5 - спортивный  инвентарь на сумму 100000,0 руб.                                                                                 школа №1 - пневмат.винт, противогаз) для ВПК "Витязь" на сумму 100000,0 руб.</t>
  </si>
  <si>
    <t xml:space="preserve"> Приобретене комплектов методики для диагностики в размере 75,0 тыс. руб. Приобретено лицензированные учебно-методических программы в размере 111,0 тыс.руб.  Также заключен договор на канц. товары "26 июня", по итогам электронного аукциона произошла экономия в размере 2,93 т. руб.</t>
  </si>
  <si>
    <t>Приобретен баннер социальной направ-ленности на сумму19,053т.руб.,  проведен монтаж .на сумму 25,00 т.руб. Тиражированы и распространены: брошюра «Путь к семейному благополучию» в количестве 80 штук. на сумму 23,78 тыс.руб, буклеты "Мы за здоровый обрваз жизни! Когалым без наркотиков" 1260 шт. на 13,59 т. руб. По итога электронного аукциона произошла экономия денежных средств 19,07 т. руб.</t>
  </si>
  <si>
    <t xml:space="preserve">Заключены договоры . Приобретено - палатка -2 шт. сетка пейнтбольная, хоз товары, прод пит, подписание тов накл. </t>
  </si>
  <si>
    <t>на 01.01. 2015 года</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</si>
</sst>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0.00_);_(* \(#,##0.00\);_(* &quot;-&quot;??_);_(@_)"/>
    <numFmt numFmtId="181" formatCode="#,##0.0_ ;[Red]\-#,##0.0\ "/>
    <numFmt numFmtId="182" formatCode="#,##0_ ;[Red]\-#,##0\ "/>
    <numFmt numFmtId="183" formatCode="#,##0.0"/>
    <numFmt numFmtId="184" formatCode="#,##0.00_ ;[Red]\-#,##0.00\ "/>
    <numFmt numFmtId="185" formatCode="0.0%"/>
    <numFmt numFmtId="186" formatCode="0.0"/>
    <numFmt numFmtId="187" formatCode="#,##0_р_."/>
    <numFmt numFmtId="188" formatCode="#,##0.0_р_."/>
    <numFmt numFmtId="189" formatCode="#,##0.00_р_."/>
    <numFmt numFmtId="190" formatCode="_(* #,##0.000_);_(* \(#,##0.000\);_(* &quot;-&quot;??_);_(@_)"/>
    <numFmt numFmtId="191" formatCode="_(* #,##0.0_);_(* \(#,##0.0\);_(* &quot;-&quot;??_);_(@_)"/>
    <numFmt numFmtId="192" formatCode="#,##0.000_ ;[Red]\-#,##0.000\ "/>
    <numFmt numFmtId="193" formatCode="0.000"/>
    <numFmt numFmtId="194" formatCode="#,##0.0000_ ;[Red]\-#,##0.0000\ "/>
    <numFmt numFmtId="195" formatCode="0.0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00"/>
    <numFmt numFmtId="201" formatCode="#,##0.000"/>
    <numFmt numFmtId="202" formatCode="#,##0.0_ ;\-#,##0.0\ "/>
    <numFmt numFmtId="203" formatCode="#,##0.0000"/>
  </numFmts>
  <fonts count="54">
    <font>
      <sz val="10"/>
      <name val="Arial"/>
      <family val="0"/>
    </font>
    <font>
      <sz val="11"/>
      <color indexed="8"/>
      <name val="Calibri"/>
      <family val="2"/>
    </font>
    <font>
      <sz val="12"/>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b/>
      <sz val="13"/>
      <name val="Times New Roman"/>
      <family val="1"/>
    </font>
    <font>
      <sz val="13"/>
      <name val="Arial"/>
      <family val="2"/>
    </font>
    <font>
      <i/>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9"/>
      <name val="Times New Roman"/>
      <family val="1"/>
    </font>
    <font>
      <sz val="13"/>
      <color indexed="9"/>
      <name val="Times New Roman"/>
      <family val="1"/>
    </font>
    <font>
      <sz val="13"/>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theme="0"/>
      <name val="Times New Roman"/>
      <family val="1"/>
    </font>
    <font>
      <sz val="13"/>
      <color theme="0"/>
      <name val="Times New Roman"/>
      <family val="1"/>
    </font>
    <font>
      <sz val="13"/>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2" fillId="0" borderId="0">
      <alignment/>
      <protection/>
    </xf>
    <xf numFmtId="0" fontId="32" fillId="0" borderId="0">
      <alignment/>
      <protection/>
    </xf>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0"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0" fillId="31" borderId="0" applyNumberFormat="0" applyBorder="0" applyAlignment="0" applyProtection="0"/>
  </cellStyleXfs>
  <cellXfs count="127">
    <xf numFmtId="0" fontId="0" fillId="0" borderId="0" xfId="0" applyAlignment="1">
      <alignment/>
    </xf>
    <xf numFmtId="0" fontId="3" fillId="0" borderId="0" xfId="0" applyFont="1" applyAlignment="1">
      <alignment/>
    </xf>
    <xf numFmtId="181" fontId="8" fillId="0" borderId="10"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181" fontId="6" fillId="0"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182" fontId="6" fillId="0" borderId="10" xfId="0" applyNumberFormat="1" applyFont="1" applyFill="1" applyBorder="1" applyAlignment="1">
      <alignment horizontal="center" vertical="center" wrapText="1"/>
    </xf>
    <xf numFmtId="182" fontId="6" fillId="0" borderId="0" xfId="0" applyNumberFormat="1" applyFont="1" applyFill="1" applyAlignment="1">
      <alignment vertical="center" wrapText="1"/>
    </xf>
    <xf numFmtId="49" fontId="8" fillId="0" borderId="10" xfId="0" applyNumberFormat="1" applyFont="1" applyFill="1" applyBorder="1" applyAlignment="1" applyProtection="1">
      <alignment horizontal="left" vertical="center"/>
      <protection locked="0"/>
    </xf>
    <xf numFmtId="181" fontId="8" fillId="0" borderId="10" xfId="0" applyNumberFormat="1" applyFont="1" applyFill="1" applyBorder="1" applyAlignment="1" applyProtection="1">
      <alignment horizontal="right" vertical="center"/>
      <protection/>
    </xf>
    <xf numFmtId="0" fontId="6" fillId="0" borderId="0" xfId="0" applyFont="1" applyFill="1" applyBorder="1" applyAlignment="1">
      <alignment vertical="center" wrapText="1"/>
    </xf>
    <xf numFmtId="193" fontId="8" fillId="0" borderId="10" xfId="0" applyNumberFormat="1" applyFont="1" applyFill="1" applyBorder="1" applyAlignment="1" applyProtection="1">
      <alignment wrapText="1"/>
      <protection/>
    </xf>
    <xf numFmtId="193" fontId="8" fillId="0" borderId="10" xfId="0" applyNumberFormat="1" applyFont="1" applyFill="1" applyBorder="1" applyAlignment="1" applyProtection="1">
      <alignment horizontal="center" vertical="center" wrapText="1"/>
      <protection/>
    </xf>
    <xf numFmtId="193" fontId="8" fillId="0" borderId="10" xfId="0" applyNumberFormat="1" applyFont="1" applyFill="1" applyBorder="1" applyAlignment="1" applyProtection="1">
      <alignment vertical="center" wrapText="1"/>
      <protection/>
    </xf>
    <xf numFmtId="0" fontId="8" fillId="0" borderId="12" xfId="0" applyFont="1" applyFill="1" applyBorder="1" applyAlignment="1" applyProtection="1">
      <alignment wrapText="1"/>
      <protection/>
    </xf>
    <xf numFmtId="0" fontId="8" fillId="0" borderId="0" xfId="0" applyFont="1" applyFill="1" applyBorder="1" applyAlignment="1">
      <alignment vertical="center" wrapText="1"/>
    </xf>
    <xf numFmtId="0" fontId="8" fillId="0" borderId="10" xfId="0" applyFont="1" applyFill="1" applyBorder="1" applyAlignment="1">
      <alignment horizontal="justify" vertical="top" wrapText="1"/>
    </xf>
    <xf numFmtId="49" fontId="9" fillId="0" borderId="13" xfId="0" applyNumberFormat="1" applyFont="1" applyFill="1" applyBorder="1" applyAlignment="1">
      <alignment horizontal="left" vertical="top" wrapText="1"/>
    </xf>
    <xf numFmtId="0" fontId="6" fillId="0" borderId="10" xfId="0" applyFont="1" applyFill="1" applyBorder="1" applyAlignment="1">
      <alignment horizontal="justify" vertical="top" wrapText="1"/>
    </xf>
    <xf numFmtId="193" fontId="8" fillId="0" borderId="0" xfId="0" applyNumberFormat="1" applyFont="1" applyFill="1" applyBorder="1" applyAlignment="1">
      <alignment vertical="center" wrapText="1"/>
    </xf>
    <xf numFmtId="193" fontId="6" fillId="0" borderId="10" xfId="0" applyNumberFormat="1" applyFont="1" applyFill="1" applyBorder="1" applyAlignment="1" applyProtection="1">
      <alignment horizontal="center" vertical="center" wrapText="1"/>
      <protection/>
    </xf>
    <xf numFmtId="193" fontId="8" fillId="0" borderId="10" xfId="0" applyNumberFormat="1" applyFont="1" applyFill="1" applyBorder="1" applyAlignment="1">
      <alignment horizontal="center" vertical="center" wrapText="1"/>
    </xf>
    <xf numFmtId="49" fontId="9" fillId="0" borderId="14" xfId="0" applyNumberFormat="1" applyFont="1" applyFill="1" applyBorder="1" applyAlignment="1">
      <alignment horizontal="left" vertical="top" wrapText="1"/>
    </xf>
    <xf numFmtId="4" fontId="8" fillId="0" borderId="10" xfId="0" applyNumberFormat="1" applyFont="1" applyFill="1" applyBorder="1" applyAlignment="1">
      <alignment horizontal="center" vertical="center" wrapText="1"/>
    </xf>
    <xf numFmtId="4" fontId="8" fillId="0" borderId="10" xfId="0" applyNumberFormat="1" applyFont="1" applyFill="1" applyBorder="1" applyAlignment="1" applyProtection="1">
      <alignment horizontal="center" vertical="center" wrapText="1"/>
      <protection/>
    </xf>
    <xf numFmtId="4" fontId="8" fillId="0" borderId="10" xfId="0" applyNumberFormat="1" applyFont="1" applyFill="1" applyBorder="1" applyAlignment="1">
      <alignment horizontal="center" wrapText="1"/>
    </xf>
    <xf numFmtId="0" fontId="6" fillId="0" borderId="10" xfId="0" applyFont="1" applyFill="1" applyBorder="1" applyAlignment="1">
      <alignment horizontal="left" vertical="top" wrapText="1"/>
    </xf>
    <xf numFmtId="49" fontId="9" fillId="0" borderId="15" xfId="0" applyNumberFormat="1" applyFont="1" applyFill="1" applyBorder="1" applyAlignment="1">
      <alignment horizontal="center" vertical="top" wrapText="1"/>
    </xf>
    <xf numFmtId="0" fontId="8" fillId="0" borderId="0" xfId="0" applyFont="1" applyFill="1" applyBorder="1" applyAlignment="1">
      <alignment horizontal="center" vertical="center" wrapText="1"/>
    </xf>
    <xf numFmtId="4" fontId="8" fillId="0" borderId="10" xfId="0" applyNumberFormat="1" applyFont="1" applyFill="1" applyBorder="1" applyAlignment="1" applyProtection="1">
      <alignment vertical="center" wrapText="1"/>
      <protection/>
    </xf>
    <xf numFmtId="0" fontId="8" fillId="0" borderId="10" xfId="0" applyFont="1" applyFill="1" applyBorder="1" applyAlignment="1">
      <alignment horizontal="justify" vertical="center" wrapText="1"/>
    </xf>
    <xf numFmtId="4" fontId="6" fillId="0" borderId="10" xfId="0" applyNumberFormat="1" applyFont="1" applyFill="1" applyBorder="1" applyAlignment="1" applyProtection="1">
      <alignment vertical="center" wrapText="1"/>
      <protection/>
    </xf>
    <xf numFmtId="0" fontId="6" fillId="0" borderId="10" xfId="0" applyFont="1" applyFill="1" applyBorder="1" applyAlignment="1" applyProtection="1">
      <alignment horizontal="justify" vertical="top" wrapText="1"/>
      <protection/>
    </xf>
    <xf numFmtId="4" fontId="6" fillId="0" borderId="10" xfId="0" applyNumberFormat="1" applyFont="1" applyFill="1" applyBorder="1" applyAlignment="1" applyProtection="1">
      <alignment horizontal="justify" wrapText="1"/>
      <protection/>
    </xf>
    <xf numFmtId="4" fontId="6" fillId="0" borderId="10" xfId="0" applyNumberFormat="1" applyFont="1" applyFill="1" applyBorder="1" applyAlignment="1">
      <alignment horizontal="justify" wrapText="1"/>
    </xf>
    <xf numFmtId="183" fontId="8"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4" fontId="51" fillId="0" borderId="10" xfId="0" applyNumberFormat="1" applyFont="1" applyFill="1" applyBorder="1" applyAlignment="1">
      <alignment horizontal="center" wrapText="1"/>
    </xf>
    <xf numFmtId="4" fontId="6"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top" wrapText="1"/>
    </xf>
    <xf numFmtId="0" fontId="8" fillId="0" borderId="0" xfId="0" applyFont="1" applyFill="1" applyBorder="1" applyAlignment="1">
      <alignment horizontal="justify" wrapText="1"/>
    </xf>
    <xf numFmtId="4" fontId="8" fillId="0" borderId="10" xfId="0" applyNumberFormat="1" applyFont="1" applyFill="1" applyBorder="1" applyAlignment="1">
      <alignment vertical="center" wrapText="1"/>
    </xf>
    <xf numFmtId="193" fontId="8" fillId="0" borderId="10" xfId="0" applyNumberFormat="1" applyFont="1" applyFill="1" applyBorder="1" applyAlignment="1">
      <alignment horizontal="center" wrapText="1"/>
    </xf>
    <xf numFmtId="49" fontId="6" fillId="0" borderId="10" xfId="0" applyNumberFormat="1" applyFont="1" applyFill="1" applyBorder="1" applyAlignment="1">
      <alignment horizontal="justify" vertical="top" wrapText="1"/>
    </xf>
    <xf numFmtId="0" fontId="6" fillId="32" borderId="10" xfId="0" applyFont="1" applyFill="1" applyBorder="1" applyAlignment="1">
      <alignment horizontal="justify" vertical="top" wrapText="1"/>
    </xf>
    <xf numFmtId="4" fontId="8" fillId="32" borderId="10" xfId="0" applyNumberFormat="1" applyFont="1" applyFill="1" applyBorder="1" applyAlignment="1">
      <alignment horizontal="center" wrapText="1"/>
    </xf>
    <xf numFmtId="4" fontId="8" fillId="32" borderId="10" xfId="0" applyNumberFormat="1" applyFont="1" applyFill="1" applyBorder="1" applyAlignment="1" applyProtection="1">
      <alignment horizontal="center" vertical="center" wrapText="1"/>
      <protection/>
    </xf>
    <xf numFmtId="4" fontId="8" fillId="32" borderId="10" xfId="0" applyNumberFormat="1" applyFont="1" applyFill="1" applyBorder="1" applyAlignment="1">
      <alignment horizontal="center" vertical="center" wrapText="1"/>
    </xf>
    <xf numFmtId="0" fontId="8" fillId="32" borderId="0" xfId="0" applyFont="1" applyFill="1" applyBorder="1" applyAlignment="1">
      <alignment vertical="center" wrapText="1"/>
    </xf>
    <xf numFmtId="0" fontId="8" fillId="0" borderId="10" xfId="0" applyFont="1" applyFill="1" applyBorder="1" applyAlignment="1">
      <alignment horizontal="left" vertical="center" wrapText="1"/>
    </xf>
    <xf numFmtId="0" fontId="8" fillId="32" borderId="0" xfId="0" applyFont="1" applyFill="1" applyBorder="1" applyAlignment="1">
      <alignment horizontal="center" vertical="center" wrapText="1"/>
    </xf>
    <xf numFmtId="4" fontId="52" fillId="0" borderId="0" xfId="0" applyNumberFormat="1" applyFont="1" applyFill="1" applyAlignment="1">
      <alignment vertical="center" wrapText="1"/>
    </xf>
    <xf numFmtId="0" fontId="6" fillId="0" borderId="0" xfId="0" applyFont="1" applyFill="1" applyAlignment="1">
      <alignment vertical="center" wrapText="1"/>
    </xf>
    <xf numFmtId="193" fontId="8" fillId="0" borderId="0" xfId="0" applyNumberFormat="1" applyFont="1" applyFill="1" applyBorder="1" applyAlignment="1">
      <alignment horizontal="center" wrapText="1"/>
    </xf>
    <xf numFmtId="193" fontId="51" fillId="0" borderId="0" xfId="0" applyNumberFormat="1" applyFont="1" applyFill="1" applyBorder="1" applyAlignment="1">
      <alignment horizontal="center" wrapText="1"/>
    </xf>
    <xf numFmtId="193" fontId="8" fillId="0" borderId="0" xfId="0" applyNumberFormat="1" applyFont="1" applyFill="1" applyBorder="1" applyAlignment="1" applyProtection="1">
      <alignment vertical="center" wrapText="1"/>
      <protection/>
    </xf>
    <xf numFmtId="193" fontId="8" fillId="0" borderId="0" xfId="0" applyNumberFormat="1" applyFont="1" applyFill="1" applyBorder="1" applyAlignment="1">
      <alignment horizontal="center" vertical="center" wrapText="1"/>
    </xf>
    <xf numFmtId="0" fontId="8" fillId="0" borderId="0" xfId="0" applyFont="1" applyFill="1" applyBorder="1" applyAlignment="1">
      <alignment horizontal="justify" vertical="center" wrapText="1"/>
    </xf>
    <xf numFmtId="0" fontId="6" fillId="0" borderId="0" xfId="0" applyFont="1" applyFill="1" applyBorder="1" applyAlignment="1">
      <alignment horizontal="left" wrapText="1"/>
    </xf>
    <xf numFmtId="0" fontId="52" fillId="0" borderId="0" xfId="0" applyFont="1" applyFill="1" applyAlignment="1">
      <alignment horizontal="justify" vertical="center" wrapText="1"/>
    </xf>
    <xf numFmtId="4" fontId="6" fillId="0" borderId="0" xfId="0" applyNumberFormat="1" applyFont="1" applyFill="1" applyAlignment="1">
      <alignment horizontal="left" vertical="center" wrapText="1"/>
    </xf>
    <xf numFmtId="181" fontId="52" fillId="0" borderId="0" xfId="0" applyNumberFormat="1" applyFont="1" applyFill="1" applyAlignment="1">
      <alignment vertical="center" wrapText="1"/>
    </xf>
    <xf numFmtId="181" fontId="6" fillId="0" borderId="0" xfId="0" applyNumberFormat="1" applyFont="1" applyFill="1" applyAlignment="1">
      <alignment vertical="center" wrapText="1"/>
    </xf>
    <xf numFmtId="0" fontId="6" fillId="0" borderId="0" xfId="0" applyFont="1" applyFill="1" applyAlignment="1">
      <alignment horizontal="justify" vertical="center" wrapText="1"/>
    </xf>
    <xf numFmtId="181" fontId="8" fillId="0" borderId="0" xfId="0" applyNumberFormat="1" applyFont="1" applyFill="1" applyAlignment="1">
      <alignment vertical="center" wrapText="1"/>
    </xf>
    <xf numFmtId="0" fontId="6" fillId="0" borderId="10" xfId="0" applyFont="1" applyFill="1" applyBorder="1" applyAlignment="1">
      <alignment horizontal="justify" vertical="center" wrapText="1"/>
    </xf>
    <xf numFmtId="0" fontId="6" fillId="0" borderId="11" xfId="0" applyFont="1" applyFill="1" applyBorder="1" applyAlignment="1">
      <alignment horizontal="center" vertical="center" wrapText="1"/>
    </xf>
    <xf numFmtId="201" fontId="8" fillId="0" borderId="10" xfId="0" applyNumberFormat="1" applyFont="1" applyFill="1" applyBorder="1" applyAlignment="1" applyProtection="1">
      <alignment horizontal="center" vertical="center" wrapText="1"/>
      <protection/>
    </xf>
    <xf numFmtId="201" fontId="8" fillId="0" borderId="10" xfId="0" applyNumberFormat="1" applyFont="1" applyFill="1" applyBorder="1" applyAlignment="1">
      <alignment horizontal="center" wrapText="1"/>
    </xf>
    <xf numFmtId="4" fontId="8" fillId="0" borderId="10" xfId="66" applyNumberFormat="1" applyFont="1" applyFill="1" applyBorder="1" applyAlignment="1">
      <alignment horizontal="center" vertical="center" wrapText="1"/>
    </xf>
    <xf numFmtId="4" fontId="6" fillId="0" borderId="0" xfId="0" applyNumberFormat="1" applyFont="1" applyFill="1" applyAlignment="1">
      <alignment horizontal="justify" vertical="center" wrapText="1"/>
    </xf>
    <xf numFmtId="0" fontId="6" fillId="33" borderId="10" xfId="0" applyFont="1" applyFill="1" applyBorder="1" applyAlignment="1">
      <alignment horizontal="justify" vertical="top" wrapText="1"/>
    </xf>
    <xf numFmtId="4" fontId="8" fillId="33" borderId="10" xfId="0" applyNumberFormat="1" applyFont="1" applyFill="1" applyBorder="1" applyAlignment="1">
      <alignment horizontal="center" wrapText="1"/>
    </xf>
    <xf numFmtId="4" fontId="8" fillId="33" borderId="10" xfId="0" applyNumberFormat="1" applyFont="1" applyFill="1" applyBorder="1" applyAlignment="1" applyProtection="1">
      <alignment horizontal="center" vertical="center" wrapText="1"/>
      <protection/>
    </xf>
    <xf numFmtId="4" fontId="8" fillId="33" borderId="10" xfId="0" applyNumberFormat="1" applyFont="1" applyFill="1" applyBorder="1" applyAlignment="1">
      <alignment horizontal="center" vertical="center" wrapText="1"/>
    </xf>
    <xf numFmtId="0" fontId="8" fillId="33" borderId="0" xfId="0" applyFont="1" applyFill="1" applyBorder="1" applyAlignment="1">
      <alignment vertical="center" wrapText="1"/>
    </xf>
    <xf numFmtId="0" fontId="6" fillId="0" borderId="0" xfId="0" applyFont="1" applyAlignment="1">
      <alignment horizontal="center"/>
    </xf>
    <xf numFmtId="0" fontId="7"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wrapText="1"/>
    </xf>
    <xf numFmtId="0" fontId="4" fillId="0" borderId="0" xfId="0" applyFont="1" applyAlignment="1">
      <alignment horizontal="center" wrapText="1"/>
    </xf>
    <xf numFmtId="0" fontId="0" fillId="0" borderId="0" xfId="0" applyAlignment="1">
      <alignment wrapText="1"/>
    </xf>
    <xf numFmtId="181" fontId="8" fillId="0" borderId="12" xfId="0" applyNumberFormat="1" applyFont="1" applyFill="1" applyBorder="1" applyAlignment="1">
      <alignment horizontal="center" vertical="center" wrapText="1"/>
    </xf>
    <xf numFmtId="181" fontId="8" fillId="0" borderId="11" xfId="0" applyNumberFormat="1"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12"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1" xfId="0" applyFont="1" applyFill="1" applyBorder="1" applyAlignment="1">
      <alignment horizontal="justify" vertical="top" wrapText="1"/>
    </xf>
    <xf numFmtId="181" fontId="8"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6" xfId="0" applyFont="1" applyFill="1" applyBorder="1" applyAlignment="1">
      <alignment horizontal="justify" vertical="top" wrapText="1"/>
    </xf>
    <xf numFmtId="0" fontId="6" fillId="0" borderId="11" xfId="0" applyFont="1" applyFill="1" applyBorder="1" applyAlignment="1">
      <alignment horizontal="justify" vertical="top" wrapText="1"/>
    </xf>
    <xf numFmtId="0" fontId="6" fillId="0" borderId="12" xfId="0" applyFont="1" applyFill="1" applyBorder="1" applyAlignment="1">
      <alignment horizontal="justify" vertical="center" wrapText="1"/>
    </xf>
    <xf numFmtId="0" fontId="6" fillId="0" borderId="16"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6" fillId="0" borderId="12" xfId="0" applyNumberFormat="1" applyFont="1" applyFill="1" applyBorder="1" applyAlignment="1">
      <alignment horizontal="justify" vertical="center" wrapText="1"/>
    </xf>
    <xf numFmtId="0" fontId="9" fillId="0" borderId="16" xfId="0" applyNumberFormat="1" applyFont="1" applyBorder="1" applyAlignment="1">
      <alignment horizontal="justify" vertical="center" wrapText="1"/>
    </xf>
    <xf numFmtId="0" fontId="9" fillId="0" borderId="11" xfId="0" applyNumberFormat="1" applyFont="1" applyBorder="1" applyAlignment="1">
      <alignment horizontal="justify" vertical="center" wrapText="1"/>
    </xf>
    <xf numFmtId="0" fontId="6" fillId="0" borderId="10" xfId="0" applyFont="1" applyFill="1" applyBorder="1" applyAlignment="1">
      <alignment horizontal="justify" vertical="top" wrapText="1"/>
    </xf>
    <xf numFmtId="0" fontId="9" fillId="0" borderId="10" xfId="0" applyFont="1" applyFill="1" applyBorder="1" applyAlignment="1">
      <alignment horizontal="justify" vertical="top" wrapText="1"/>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6"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9" fillId="0" borderId="16" xfId="0" applyFont="1" applyBorder="1" applyAlignment="1">
      <alignment horizontal="justify" wrapText="1"/>
    </xf>
    <xf numFmtId="0" fontId="9" fillId="0" borderId="11" xfId="0" applyFont="1" applyBorder="1" applyAlignment="1">
      <alignment horizontal="justify" wrapText="1"/>
    </xf>
    <xf numFmtId="0" fontId="9" fillId="0" borderId="16"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2" fillId="0" borderId="16" xfId="0" applyFont="1" applyFill="1" applyBorder="1" applyAlignment="1">
      <alignment horizontal="justify" wrapText="1"/>
    </xf>
    <xf numFmtId="0" fontId="0" fillId="0" borderId="16" xfId="0" applyBorder="1" applyAlignment="1">
      <alignment horizontal="justify" wrapText="1"/>
    </xf>
    <xf numFmtId="0" fontId="0" fillId="0" borderId="11" xfId="0" applyBorder="1" applyAlignment="1">
      <alignment horizontal="justify" wrapText="1"/>
    </xf>
    <xf numFmtId="0" fontId="0" fillId="0" borderId="16" xfId="0" applyBorder="1" applyAlignment="1">
      <alignment vertical="center" wrapText="1"/>
    </xf>
    <xf numFmtId="0" fontId="0" fillId="0" borderId="11" xfId="0" applyBorder="1" applyAlignment="1">
      <alignment vertical="center" wrapText="1"/>
    </xf>
    <xf numFmtId="0" fontId="0" fillId="0" borderId="16" xfId="0" applyFont="1" applyBorder="1" applyAlignment="1">
      <alignment horizontal="justify" vertical="center" wrapText="1"/>
    </xf>
    <xf numFmtId="0" fontId="0" fillId="0" borderId="11" xfId="0" applyFont="1" applyBorder="1" applyAlignment="1">
      <alignment horizontal="justify" vertical="center" wrapText="1"/>
    </xf>
    <xf numFmtId="0" fontId="53" fillId="0" borderId="16" xfId="0" applyFont="1" applyFill="1" applyBorder="1" applyAlignment="1">
      <alignment horizontal="justify" vertical="center" wrapText="1"/>
    </xf>
    <xf numFmtId="0" fontId="53" fillId="0" borderId="11" xfId="0" applyFont="1" applyFill="1" applyBorder="1" applyAlignment="1">
      <alignment horizontal="justify" vertical="center" wrapText="1"/>
    </xf>
    <xf numFmtId="0" fontId="8" fillId="0" borderId="17" xfId="0" applyFont="1" applyFill="1" applyBorder="1" applyAlignment="1" applyProtection="1">
      <alignment horizontal="justify" vertical="top" wrapText="1"/>
      <protection/>
    </xf>
    <xf numFmtId="0" fontId="0" fillId="0" borderId="18" xfId="0" applyBorder="1" applyAlignment="1">
      <alignment wrapText="1"/>
    </xf>
    <xf numFmtId="0" fontId="0" fillId="0" borderId="19" xfId="0" applyBorder="1" applyAlignment="1">
      <alignment wrapText="1"/>
    </xf>
    <xf numFmtId="0" fontId="8" fillId="0" borderId="17" xfId="0" applyFont="1" applyFill="1" applyBorder="1" applyAlignment="1">
      <alignment horizontal="justify" vertical="top" wrapText="1"/>
    </xf>
    <xf numFmtId="0" fontId="9" fillId="0" borderId="16" xfId="0" applyFont="1" applyFill="1" applyBorder="1" applyAlignment="1">
      <alignment horizontal="justify" vertical="top" wrapText="1"/>
    </xf>
    <xf numFmtId="0" fontId="9" fillId="0" borderId="11" xfId="0" applyFont="1" applyFill="1" applyBorder="1" applyAlignment="1">
      <alignment horizontal="justify"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2"/>
  <sheetViews>
    <sheetView zoomScalePageLayoutView="0" workbookViewId="0" topLeftCell="A1">
      <selection activeCell="H16" sqref="H16"/>
    </sheetView>
  </sheetViews>
  <sheetFormatPr defaultColWidth="9.140625" defaultRowHeight="12.75"/>
  <cols>
    <col min="1" max="16384" width="9.140625" style="1" customWidth="1"/>
  </cols>
  <sheetData>
    <row r="1" spans="1:2" ht="18.75">
      <c r="A1" s="77"/>
      <c r="B1" s="77"/>
    </row>
    <row r="9" spans="1:9" ht="12.75">
      <c r="A9" s="82" t="s">
        <v>61</v>
      </c>
      <c r="B9" s="83"/>
      <c r="C9" s="83"/>
      <c r="D9" s="83"/>
      <c r="E9" s="83"/>
      <c r="F9" s="83"/>
      <c r="G9" s="83"/>
      <c r="H9" s="83"/>
      <c r="I9" s="83"/>
    </row>
    <row r="10" spans="1:9" ht="61.5" customHeight="1">
      <c r="A10" s="83"/>
      <c r="B10" s="83"/>
      <c r="C10" s="83"/>
      <c r="D10" s="83"/>
      <c r="E10" s="83"/>
      <c r="F10" s="83"/>
      <c r="G10" s="83"/>
      <c r="H10" s="83"/>
      <c r="I10" s="83"/>
    </row>
    <row r="11" spans="1:9" ht="31.5" customHeight="1">
      <c r="A11" s="78" t="s">
        <v>62</v>
      </c>
      <c r="B11" s="78"/>
      <c r="C11" s="78"/>
      <c r="D11" s="78"/>
      <c r="E11" s="78"/>
      <c r="F11" s="78"/>
      <c r="G11" s="78"/>
      <c r="H11" s="78"/>
      <c r="I11" s="78"/>
    </row>
    <row r="13" spans="1:9" ht="27" customHeight="1">
      <c r="A13" s="79" t="s">
        <v>26</v>
      </c>
      <c r="B13" s="79"/>
      <c r="C13" s="79"/>
      <c r="D13" s="79"/>
      <c r="E13" s="79"/>
      <c r="F13" s="79"/>
      <c r="G13" s="79"/>
      <c r="H13" s="79"/>
      <c r="I13" s="79"/>
    </row>
    <row r="14" spans="1:9" ht="27" customHeight="1">
      <c r="A14" s="79" t="s">
        <v>27</v>
      </c>
      <c r="B14" s="79"/>
      <c r="C14" s="79"/>
      <c r="D14" s="79"/>
      <c r="E14" s="79"/>
      <c r="F14" s="79"/>
      <c r="G14" s="79"/>
      <c r="H14" s="79"/>
      <c r="I14" s="79"/>
    </row>
    <row r="15" spans="1:9" ht="85.5" customHeight="1">
      <c r="A15" s="80" t="s">
        <v>42</v>
      </c>
      <c r="B15" s="80"/>
      <c r="C15" s="80"/>
      <c r="D15" s="80"/>
      <c r="E15" s="80"/>
      <c r="F15" s="80"/>
      <c r="G15" s="80"/>
      <c r="H15" s="80"/>
      <c r="I15" s="80"/>
    </row>
    <row r="17" spans="4:6" ht="16.5">
      <c r="D17" s="81" t="s">
        <v>98</v>
      </c>
      <c r="E17" s="81"/>
      <c r="F17" s="81"/>
    </row>
    <row r="41" spans="1:9" ht="16.5">
      <c r="A41" s="76" t="s">
        <v>28</v>
      </c>
      <c r="B41" s="76"/>
      <c r="C41" s="76"/>
      <c r="D41" s="76"/>
      <c r="E41" s="76"/>
      <c r="F41" s="76"/>
      <c r="G41" s="76"/>
      <c r="H41" s="76"/>
      <c r="I41" s="76"/>
    </row>
    <row r="42" spans="1:9" ht="16.5">
      <c r="A42" s="76" t="s">
        <v>59</v>
      </c>
      <c r="B42" s="76"/>
      <c r="C42" s="76"/>
      <c r="D42" s="76"/>
      <c r="E42" s="76"/>
      <c r="F42" s="76"/>
      <c r="G42" s="76"/>
      <c r="H42" s="76"/>
      <c r="I42" s="76"/>
    </row>
  </sheetData>
  <sheetProtection/>
  <mergeCells count="9">
    <mergeCell ref="A42:I42"/>
    <mergeCell ref="A1:B1"/>
    <mergeCell ref="A11:I11"/>
    <mergeCell ref="A13:I13"/>
    <mergeCell ref="A14:I14"/>
    <mergeCell ref="A15:I15"/>
    <mergeCell ref="A41:I41"/>
    <mergeCell ref="D17:F17"/>
    <mergeCell ref="A9:I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184"/>
  <sheetViews>
    <sheetView showGridLines="0" tabSelected="1" view="pageBreakPreview" zoomScale="85" zoomScaleNormal="70" zoomScaleSheetLayoutView="85" zoomScalePageLayoutView="0" workbookViewId="0" topLeftCell="A1">
      <pane ySplit="2" topLeftCell="A157" activePane="bottomLeft" state="frozen"/>
      <selection pane="topLeft" activeCell="A1" sqref="A1"/>
      <selection pane="bottomLeft" activeCell="K177" sqref="K177"/>
    </sheetView>
  </sheetViews>
  <sheetFormatPr defaultColWidth="9.140625" defaultRowHeight="12.75"/>
  <cols>
    <col min="1" max="1" width="54.28125" style="63" customWidth="1"/>
    <col min="2" max="2" width="13.00390625" style="63" customWidth="1"/>
    <col min="3" max="3" width="14.28125" style="62" customWidth="1"/>
    <col min="4" max="4" width="15.7109375" style="62" customWidth="1"/>
    <col min="5" max="6" width="14.28125" style="62" customWidth="1"/>
    <col min="7" max="7" width="14.140625" style="62" customWidth="1"/>
    <col min="8" max="8" width="11.140625" style="52" customWidth="1"/>
    <col min="9" max="9" width="14.140625" style="52" customWidth="1"/>
    <col min="10" max="10" width="14.28125" style="52" customWidth="1"/>
    <col min="11" max="13" width="14.421875" style="52" customWidth="1"/>
    <col min="14" max="14" width="14.57421875" style="52" customWidth="1"/>
    <col min="15" max="19" width="14.7109375" style="52" customWidth="1"/>
    <col min="20" max="20" width="14.7109375" style="62" customWidth="1"/>
    <col min="21" max="21" width="15.140625" style="62" customWidth="1"/>
    <col min="22" max="30" width="14.7109375" style="62" customWidth="1"/>
    <col min="31" max="31" width="15.00390625" style="62" customWidth="1"/>
    <col min="32" max="32" width="60.7109375" style="63" customWidth="1"/>
    <col min="33" max="33" width="34.8515625" style="52" customWidth="1"/>
    <col min="34" max="16384" width="9.140625" style="52" customWidth="1"/>
  </cols>
  <sheetData>
    <row r="1" spans="1:32" s="3" customFormat="1" ht="18.75" customHeight="1">
      <c r="A1" s="92" t="s">
        <v>5</v>
      </c>
      <c r="B1" s="84" t="s">
        <v>21</v>
      </c>
      <c r="C1" s="84" t="s">
        <v>18</v>
      </c>
      <c r="D1" s="84" t="s">
        <v>63</v>
      </c>
      <c r="E1" s="84" t="s">
        <v>19</v>
      </c>
      <c r="F1" s="90" t="s">
        <v>14</v>
      </c>
      <c r="G1" s="90"/>
      <c r="H1" s="90" t="s">
        <v>0</v>
      </c>
      <c r="I1" s="90"/>
      <c r="J1" s="90" t="s">
        <v>1</v>
      </c>
      <c r="K1" s="90"/>
      <c r="L1" s="90" t="s">
        <v>2</v>
      </c>
      <c r="M1" s="90"/>
      <c r="N1" s="90" t="s">
        <v>3</v>
      </c>
      <c r="O1" s="90"/>
      <c r="P1" s="90" t="s">
        <v>4</v>
      </c>
      <c r="Q1" s="90"/>
      <c r="R1" s="90" t="s">
        <v>6</v>
      </c>
      <c r="S1" s="90"/>
      <c r="T1" s="90" t="s">
        <v>7</v>
      </c>
      <c r="U1" s="90"/>
      <c r="V1" s="90" t="s">
        <v>8</v>
      </c>
      <c r="W1" s="90"/>
      <c r="X1" s="90" t="s">
        <v>9</v>
      </c>
      <c r="Y1" s="90"/>
      <c r="Z1" s="90" t="s">
        <v>10</v>
      </c>
      <c r="AA1" s="90"/>
      <c r="AB1" s="90" t="s">
        <v>11</v>
      </c>
      <c r="AC1" s="90"/>
      <c r="AD1" s="90" t="s">
        <v>12</v>
      </c>
      <c r="AE1" s="90"/>
      <c r="AF1" s="103" t="s">
        <v>20</v>
      </c>
    </row>
    <row r="2" spans="1:32" s="3" customFormat="1" ht="86.25" customHeight="1">
      <c r="A2" s="92"/>
      <c r="B2" s="85"/>
      <c r="C2" s="85"/>
      <c r="D2" s="91"/>
      <c r="E2" s="85"/>
      <c r="F2" s="2" t="s">
        <v>16</v>
      </c>
      <c r="G2" s="2" t="s">
        <v>15</v>
      </c>
      <c r="H2" s="4" t="s">
        <v>13</v>
      </c>
      <c r="I2" s="4" t="s">
        <v>17</v>
      </c>
      <c r="J2" s="4" t="s">
        <v>13</v>
      </c>
      <c r="K2" s="4" t="s">
        <v>17</v>
      </c>
      <c r="L2" s="4" t="s">
        <v>13</v>
      </c>
      <c r="M2" s="4" t="s">
        <v>17</v>
      </c>
      <c r="N2" s="4" t="s">
        <v>13</v>
      </c>
      <c r="O2" s="4" t="s">
        <v>17</v>
      </c>
      <c r="P2" s="4" t="s">
        <v>13</v>
      </c>
      <c r="Q2" s="4" t="s">
        <v>17</v>
      </c>
      <c r="R2" s="4" t="s">
        <v>13</v>
      </c>
      <c r="S2" s="4" t="s">
        <v>17</v>
      </c>
      <c r="T2" s="4" t="s">
        <v>13</v>
      </c>
      <c r="U2" s="4" t="s">
        <v>17</v>
      </c>
      <c r="V2" s="4" t="s">
        <v>13</v>
      </c>
      <c r="W2" s="4" t="s">
        <v>17</v>
      </c>
      <c r="X2" s="4" t="s">
        <v>13</v>
      </c>
      <c r="Y2" s="4" t="s">
        <v>17</v>
      </c>
      <c r="Z2" s="4" t="s">
        <v>13</v>
      </c>
      <c r="AA2" s="4" t="s">
        <v>17</v>
      </c>
      <c r="AB2" s="4" t="s">
        <v>13</v>
      </c>
      <c r="AC2" s="4" t="s">
        <v>17</v>
      </c>
      <c r="AD2" s="4" t="s">
        <v>13</v>
      </c>
      <c r="AE2" s="4" t="s">
        <v>17</v>
      </c>
      <c r="AF2" s="105"/>
    </row>
    <row r="3" spans="1:32" s="7" customFormat="1" ht="24.75" customHeight="1">
      <c r="A3" s="6">
        <v>1</v>
      </c>
      <c r="B3" s="6">
        <v>2</v>
      </c>
      <c r="C3" s="6">
        <v>3</v>
      </c>
      <c r="D3" s="6"/>
      <c r="E3" s="6">
        <v>4</v>
      </c>
      <c r="F3" s="6">
        <v>5</v>
      </c>
      <c r="G3" s="6">
        <v>6</v>
      </c>
      <c r="H3" s="6">
        <v>7</v>
      </c>
      <c r="I3" s="6">
        <v>8</v>
      </c>
      <c r="J3" s="6">
        <v>9</v>
      </c>
      <c r="K3" s="6">
        <v>10</v>
      </c>
      <c r="L3" s="6">
        <v>11</v>
      </c>
      <c r="M3" s="6">
        <v>12</v>
      </c>
      <c r="N3" s="6">
        <v>13</v>
      </c>
      <c r="O3" s="6">
        <v>14</v>
      </c>
      <c r="P3" s="6">
        <v>15</v>
      </c>
      <c r="Q3" s="6">
        <v>16</v>
      </c>
      <c r="R3" s="6">
        <v>17</v>
      </c>
      <c r="S3" s="6">
        <v>18</v>
      </c>
      <c r="T3" s="6">
        <v>19</v>
      </c>
      <c r="U3" s="6">
        <v>20</v>
      </c>
      <c r="V3" s="6">
        <v>21</v>
      </c>
      <c r="W3" s="6">
        <v>22</v>
      </c>
      <c r="X3" s="6">
        <v>23</v>
      </c>
      <c r="Y3" s="6">
        <v>24</v>
      </c>
      <c r="Z3" s="6">
        <v>25</v>
      </c>
      <c r="AA3" s="6">
        <v>26</v>
      </c>
      <c r="AB3" s="6">
        <v>27</v>
      </c>
      <c r="AC3" s="6">
        <v>28</v>
      </c>
      <c r="AD3" s="6">
        <v>29</v>
      </c>
      <c r="AE3" s="6">
        <v>30</v>
      </c>
      <c r="AF3" s="6">
        <v>31</v>
      </c>
    </row>
    <row r="4" spans="1:32" s="10" customFormat="1" ht="16.5">
      <c r="A4" s="8" t="s">
        <v>31</v>
      </c>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1:32" s="15" customFormat="1" ht="16.5" customHeight="1">
      <c r="A5" s="121" t="s">
        <v>32</v>
      </c>
      <c r="B5" s="122"/>
      <c r="C5" s="122"/>
      <c r="D5" s="122"/>
      <c r="E5" s="122"/>
      <c r="F5" s="122"/>
      <c r="G5" s="122"/>
      <c r="H5" s="122"/>
      <c r="I5" s="122"/>
      <c r="J5" s="122"/>
      <c r="K5" s="123"/>
      <c r="L5" s="11"/>
      <c r="M5" s="11"/>
      <c r="N5" s="11"/>
      <c r="O5" s="11"/>
      <c r="P5" s="11"/>
      <c r="Q5" s="11"/>
      <c r="R5" s="11"/>
      <c r="S5" s="11"/>
      <c r="T5" s="11"/>
      <c r="U5" s="11"/>
      <c r="V5" s="11"/>
      <c r="W5" s="11"/>
      <c r="X5" s="11"/>
      <c r="Y5" s="11"/>
      <c r="Z5" s="11"/>
      <c r="AA5" s="11"/>
      <c r="AB5" s="11"/>
      <c r="AC5" s="11"/>
      <c r="AD5" s="11"/>
      <c r="AE5" s="11"/>
      <c r="AF5" s="14"/>
    </row>
    <row r="6" spans="1:33" s="15" customFormat="1" ht="18.75" customHeight="1">
      <c r="A6" s="124" t="s">
        <v>33</v>
      </c>
      <c r="B6" s="122"/>
      <c r="C6" s="122"/>
      <c r="D6" s="122"/>
      <c r="E6" s="122"/>
      <c r="F6" s="122"/>
      <c r="G6" s="122"/>
      <c r="H6" s="122"/>
      <c r="I6" s="122"/>
      <c r="J6" s="122"/>
      <c r="K6" s="123"/>
      <c r="L6" s="13"/>
      <c r="M6" s="13"/>
      <c r="N6" s="13"/>
      <c r="O6" s="13"/>
      <c r="P6" s="13"/>
      <c r="Q6" s="13"/>
      <c r="R6" s="13"/>
      <c r="S6" s="13"/>
      <c r="T6" s="13"/>
      <c r="U6" s="13"/>
      <c r="V6" s="13"/>
      <c r="W6" s="13"/>
      <c r="X6" s="13"/>
      <c r="Y6" s="13"/>
      <c r="Z6" s="13"/>
      <c r="AA6" s="13"/>
      <c r="AB6" s="13"/>
      <c r="AC6" s="13"/>
      <c r="AD6" s="13"/>
      <c r="AE6" s="13"/>
      <c r="AF6" s="98" t="s">
        <v>90</v>
      </c>
      <c r="AG6" s="17"/>
    </row>
    <row r="7" spans="1:33" s="15" customFormat="1" ht="90" customHeight="1">
      <c r="A7" s="18" t="s">
        <v>71</v>
      </c>
      <c r="B7" s="19"/>
      <c r="C7" s="20"/>
      <c r="D7" s="20"/>
      <c r="E7" s="12"/>
      <c r="F7" s="21"/>
      <c r="G7" s="12"/>
      <c r="H7" s="19"/>
      <c r="I7" s="12"/>
      <c r="J7" s="13"/>
      <c r="K7" s="13"/>
      <c r="L7" s="19"/>
      <c r="M7" s="12"/>
      <c r="N7" s="19"/>
      <c r="O7" s="12"/>
      <c r="P7" s="12"/>
      <c r="Q7" s="12"/>
      <c r="R7" s="12"/>
      <c r="S7" s="12"/>
      <c r="T7" s="19"/>
      <c r="U7" s="12"/>
      <c r="V7" s="12"/>
      <c r="W7" s="12"/>
      <c r="X7" s="12"/>
      <c r="Y7" s="12"/>
      <c r="Z7" s="19"/>
      <c r="AA7" s="12"/>
      <c r="AB7" s="12"/>
      <c r="AC7" s="12"/>
      <c r="AD7" s="19"/>
      <c r="AE7" s="12"/>
      <c r="AF7" s="99"/>
      <c r="AG7" s="22"/>
    </row>
    <row r="8" spans="1:33" s="15" customFormat="1" ht="17.25" customHeight="1">
      <c r="A8" s="16" t="s">
        <v>29</v>
      </c>
      <c r="B8" s="23">
        <f>B9+B10+B11+B12</f>
        <v>933.5</v>
      </c>
      <c r="C8" s="23">
        <f>C9+C10+C11+C12</f>
        <v>933.5</v>
      </c>
      <c r="D8" s="23">
        <f>D9+D10+D11+D12</f>
        <v>748.8040000000001</v>
      </c>
      <c r="E8" s="23">
        <f>E9+E10+E11+E12</f>
        <v>748.8040000000001</v>
      </c>
      <c r="F8" s="24">
        <f>(E8/B8)*100</f>
        <v>80.21467595072309</v>
      </c>
      <c r="G8" s="24">
        <f>(E8/C8)*100</f>
        <v>80.21467595072309</v>
      </c>
      <c r="H8" s="23">
        <f aca="true" t="shared" si="0" ref="H8:AE8">H9+H10+H11+H12</f>
        <v>0</v>
      </c>
      <c r="I8" s="23">
        <f t="shared" si="0"/>
        <v>0</v>
      </c>
      <c r="J8" s="24">
        <f t="shared" si="0"/>
        <v>0</v>
      </c>
      <c r="K8" s="24">
        <f t="shared" si="0"/>
        <v>0</v>
      </c>
      <c r="L8" s="23">
        <f t="shared" si="0"/>
        <v>0</v>
      </c>
      <c r="M8" s="23">
        <f t="shared" si="0"/>
        <v>0</v>
      </c>
      <c r="N8" s="23">
        <f t="shared" si="0"/>
        <v>0</v>
      </c>
      <c r="O8" s="23">
        <f t="shared" si="0"/>
        <v>0</v>
      </c>
      <c r="P8" s="23">
        <f t="shared" si="0"/>
        <v>64.5</v>
      </c>
      <c r="Q8" s="23">
        <f t="shared" si="0"/>
        <v>0</v>
      </c>
      <c r="R8" s="23">
        <f t="shared" si="0"/>
        <v>233.53</v>
      </c>
      <c r="S8" s="23">
        <f t="shared" si="0"/>
        <v>89.699</v>
      </c>
      <c r="T8" s="23">
        <f t="shared" si="0"/>
        <v>90.7</v>
      </c>
      <c r="U8" s="23">
        <f t="shared" si="0"/>
        <v>268.88100000000003</v>
      </c>
      <c r="V8" s="23">
        <f t="shared" si="0"/>
        <v>90.62</v>
      </c>
      <c r="W8" s="23">
        <f t="shared" si="0"/>
        <v>89.078</v>
      </c>
      <c r="X8" s="23">
        <f t="shared" si="0"/>
        <v>90.62</v>
      </c>
      <c r="Y8" s="23">
        <f t="shared" si="0"/>
        <v>29.288999999999998</v>
      </c>
      <c r="Z8" s="23">
        <f t="shared" si="0"/>
        <v>90.62</v>
      </c>
      <c r="AA8" s="23">
        <f t="shared" si="0"/>
        <v>0</v>
      </c>
      <c r="AB8" s="23">
        <f t="shared" si="0"/>
        <v>90.72</v>
      </c>
      <c r="AC8" s="23">
        <f t="shared" si="0"/>
        <v>181.238</v>
      </c>
      <c r="AD8" s="23">
        <f>AD9+AD10+AD11+AD12</f>
        <v>182.19</v>
      </c>
      <c r="AE8" s="23">
        <f t="shared" si="0"/>
        <v>90.619</v>
      </c>
      <c r="AF8" s="99"/>
      <c r="AG8" s="22"/>
    </row>
    <row r="9" spans="1:33" s="15" customFormat="1" ht="16.5">
      <c r="A9" s="18" t="s">
        <v>22</v>
      </c>
      <c r="B9" s="25">
        <f>H9+J9+L9+P9+R9+T9+V9+X9+Z9+AB9+AD9</f>
        <v>180.5</v>
      </c>
      <c r="C9" s="24">
        <f>H9+J9+L9+N9+P9+R9+T9+V9+X9+Z9+AB9+AD9</f>
        <v>180.5</v>
      </c>
      <c r="D9" s="23">
        <f>E9</f>
        <v>180.49900000000002</v>
      </c>
      <c r="E9" s="24">
        <f>I9++K9+M9+O9+Q9+S9+U9+W9+Y9+AA9+AC9+AE9</f>
        <v>180.49900000000002</v>
      </c>
      <c r="F9" s="24">
        <f>(E9/B9)*100</f>
        <v>99.9994459833795</v>
      </c>
      <c r="G9" s="24">
        <f>(E9/C9)*100</f>
        <v>99.9994459833795</v>
      </c>
      <c r="H9" s="24">
        <v>0</v>
      </c>
      <c r="I9" s="24">
        <v>0</v>
      </c>
      <c r="J9" s="24">
        <v>0</v>
      </c>
      <c r="K9" s="24">
        <v>0</v>
      </c>
      <c r="L9" s="24">
        <v>0</v>
      </c>
      <c r="M9" s="24">
        <v>0</v>
      </c>
      <c r="N9" s="24">
        <v>0</v>
      </c>
      <c r="O9" s="24">
        <v>0</v>
      </c>
      <c r="P9" s="24">
        <v>45.2</v>
      </c>
      <c r="Q9" s="24">
        <v>0</v>
      </c>
      <c r="R9" s="24">
        <v>30.1</v>
      </c>
      <c r="S9" s="24">
        <v>45.125</v>
      </c>
      <c r="T9" s="24">
        <v>15</v>
      </c>
      <c r="U9" s="24">
        <v>43.396</v>
      </c>
      <c r="V9" s="24">
        <v>15</v>
      </c>
      <c r="W9" s="24">
        <v>14.778</v>
      </c>
      <c r="X9" s="24">
        <v>15</v>
      </c>
      <c r="Y9" s="24">
        <v>1.95</v>
      </c>
      <c r="Z9" s="24">
        <v>15</v>
      </c>
      <c r="AA9" s="24">
        <v>0</v>
      </c>
      <c r="AB9" s="24">
        <v>15.1</v>
      </c>
      <c r="AC9" s="24">
        <v>45.125</v>
      </c>
      <c r="AD9" s="24">
        <v>30.1</v>
      </c>
      <c r="AE9" s="24">
        <v>30.125</v>
      </c>
      <c r="AF9" s="99"/>
      <c r="AG9" s="22"/>
    </row>
    <row r="10" spans="1:33" s="15" customFormat="1" ht="40.5" customHeight="1">
      <c r="A10" s="18" t="s">
        <v>23</v>
      </c>
      <c r="B10" s="23">
        <f>H10+J10+L10+N10+P10+R10+T10+V10+X10+Z10+AB10+AD10</f>
        <v>753</v>
      </c>
      <c r="C10" s="24">
        <f>H10+J10+L10+N10+P10+R10+T10+V10+X10+Z10+AB10+AD10</f>
        <v>753</v>
      </c>
      <c r="D10" s="24">
        <f>E10</f>
        <v>568.3050000000001</v>
      </c>
      <c r="E10" s="24">
        <f>I10++K10+M10+O10+Q10+S10+U10+W10+Y10+AA10+AC10+AE10</f>
        <v>568.3050000000001</v>
      </c>
      <c r="F10" s="24">
        <f>(E10/B10)*100</f>
        <v>75.47211155378487</v>
      </c>
      <c r="G10" s="24">
        <f>(E10/C10)*100</f>
        <v>75.47211155378487</v>
      </c>
      <c r="H10" s="24">
        <v>0</v>
      </c>
      <c r="I10" s="24">
        <v>0</v>
      </c>
      <c r="J10" s="24">
        <v>0</v>
      </c>
      <c r="K10" s="24">
        <v>0</v>
      </c>
      <c r="L10" s="24">
        <v>0</v>
      </c>
      <c r="M10" s="24">
        <v>0</v>
      </c>
      <c r="N10" s="24">
        <v>0</v>
      </c>
      <c r="O10" s="24">
        <v>0</v>
      </c>
      <c r="P10" s="24">
        <v>19.3</v>
      </c>
      <c r="Q10" s="24">
        <v>0</v>
      </c>
      <c r="R10" s="24">
        <v>203.43</v>
      </c>
      <c r="S10" s="24">
        <v>44.574</v>
      </c>
      <c r="T10" s="24">
        <v>75.7</v>
      </c>
      <c r="U10" s="24">
        <v>225.485</v>
      </c>
      <c r="V10" s="24">
        <v>75.62</v>
      </c>
      <c r="W10" s="24">
        <v>74.3</v>
      </c>
      <c r="X10" s="24">
        <v>75.62</v>
      </c>
      <c r="Y10" s="24">
        <v>27.339</v>
      </c>
      <c r="Z10" s="24">
        <v>75.62</v>
      </c>
      <c r="AA10" s="24">
        <v>0</v>
      </c>
      <c r="AB10" s="24">
        <v>75.62</v>
      </c>
      <c r="AC10" s="24">
        <v>136.113</v>
      </c>
      <c r="AD10" s="24">
        <v>152.09</v>
      </c>
      <c r="AE10" s="24">
        <v>60.494</v>
      </c>
      <c r="AF10" s="99"/>
      <c r="AG10" s="22"/>
    </row>
    <row r="11" spans="1:33" s="15" customFormat="1" ht="16.5" hidden="1">
      <c r="A11" s="18" t="s">
        <v>24</v>
      </c>
      <c r="B11" s="25">
        <f>H11+J11+L11+P11+R11+T11+V11+X11+Z11+AB11+AD11</f>
        <v>0</v>
      </c>
      <c r="C11" s="24">
        <f>H11+J11+L11+N11+P11+R11+T11+V11+X11+Z11+AB11</f>
        <v>0</v>
      </c>
      <c r="D11" s="24"/>
      <c r="E11" s="24">
        <f>I11++K11+M11+O11+Q11+S11+U11+W11+Y11+AA11+AC11</f>
        <v>0</v>
      </c>
      <c r="F11" s="24" t="e">
        <f>(E11/B11)*100</f>
        <v>#DIV/0!</v>
      </c>
      <c r="G11" s="24"/>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99"/>
      <c r="AG11" s="22"/>
    </row>
    <row r="12" spans="1:33" s="28" customFormat="1" ht="18.75" customHeight="1" hidden="1">
      <c r="A12" s="26" t="s">
        <v>25</v>
      </c>
      <c r="B12" s="25">
        <f>H12+J12+L12+P12+R12+T12+V12+X12+Z12+AB12+AD12</f>
        <v>0</v>
      </c>
      <c r="C12" s="24">
        <f>H12+J12+L12+N12+P12+R12+T12+V12+X12+Z12</f>
        <v>0</v>
      </c>
      <c r="D12" s="24"/>
      <c r="E12" s="24">
        <f>I12++K12+M12+O12+Q12+S12+U12+W12+Y12+AA12</f>
        <v>0</v>
      </c>
      <c r="F12" s="24" t="e">
        <f>(E12/B12)*100</f>
        <v>#DIV/0!</v>
      </c>
      <c r="G12" s="24"/>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100"/>
      <c r="AG12" s="27"/>
    </row>
    <row r="13" spans="1:33" s="15" customFormat="1" ht="168.75" customHeight="1">
      <c r="A13" s="18" t="s">
        <v>72</v>
      </c>
      <c r="B13" s="25"/>
      <c r="C13" s="24"/>
      <c r="D13" s="24"/>
      <c r="E13" s="24"/>
      <c r="F13" s="24"/>
      <c r="G13" s="24"/>
      <c r="H13" s="24"/>
      <c r="I13" s="24"/>
      <c r="J13" s="29"/>
      <c r="K13" s="29"/>
      <c r="L13" s="24"/>
      <c r="M13" s="24"/>
      <c r="N13" s="24"/>
      <c r="O13" s="24"/>
      <c r="P13" s="24"/>
      <c r="Q13" s="24"/>
      <c r="R13" s="24"/>
      <c r="S13" s="24"/>
      <c r="T13" s="24"/>
      <c r="U13" s="24"/>
      <c r="V13" s="24"/>
      <c r="W13" s="24"/>
      <c r="X13" s="24"/>
      <c r="Y13" s="24"/>
      <c r="Z13" s="24"/>
      <c r="AA13" s="24"/>
      <c r="AB13" s="24"/>
      <c r="AC13" s="24"/>
      <c r="AD13" s="24"/>
      <c r="AE13" s="24"/>
      <c r="AF13" s="98" t="s">
        <v>76</v>
      </c>
      <c r="AG13" s="95"/>
    </row>
    <row r="14" spans="1:33" s="15" customFormat="1" ht="16.5">
      <c r="A14" s="16" t="s">
        <v>29</v>
      </c>
      <c r="B14" s="23">
        <f>B15+B16+B17+B18</f>
        <v>9476.52</v>
      </c>
      <c r="C14" s="23">
        <f>C15+C16+C17+C18</f>
        <v>9476.52</v>
      </c>
      <c r="D14" s="23">
        <f>D15+D16+D17+D18</f>
        <v>9476.52</v>
      </c>
      <c r="E14" s="23">
        <f>E15+E16+E17+E18</f>
        <v>9472.579999999998</v>
      </c>
      <c r="F14" s="24">
        <f>(E14/B14)*100</f>
        <v>99.95842355632657</v>
      </c>
      <c r="G14" s="24">
        <f>(E14/C14)*100</f>
        <v>99.95842355632657</v>
      </c>
      <c r="H14" s="23">
        <f aca="true" t="shared" si="1" ref="H14:AE14">H15+H16+H17+H18</f>
        <v>0</v>
      </c>
      <c r="I14" s="23">
        <f t="shared" si="1"/>
        <v>0</v>
      </c>
      <c r="J14" s="23">
        <f t="shared" si="1"/>
        <v>0</v>
      </c>
      <c r="K14" s="23">
        <f t="shared" si="1"/>
        <v>0</v>
      </c>
      <c r="L14" s="23">
        <f t="shared" si="1"/>
        <v>1406.85</v>
      </c>
      <c r="M14" s="23">
        <f t="shared" si="1"/>
        <v>1123.53</v>
      </c>
      <c r="N14" s="23">
        <f t="shared" si="1"/>
        <v>1505.85</v>
      </c>
      <c r="O14" s="23">
        <f t="shared" si="1"/>
        <v>1420.81</v>
      </c>
      <c r="P14" s="23">
        <f t="shared" si="1"/>
        <v>1406.85</v>
      </c>
      <c r="Q14" s="23">
        <f t="shared" si="1"/>
        <v>1775.21</v>
      </c>
      <c r="R14" s="23">
        <f t="shared" si="1"/>
        <v>1406.85</v>
      </c>
      <c r="S14" s="23">
        <f t="shared" si="1"/>
        <v>1406.85</v>
      </c>
      <c r="T14" s="23">
        <f t="shared" si="1"/>
        <v>1406.86</v>
      </c>
      <c r="U14" s="23">
        <f t="shared" si="1"/>
        <v>1406.86</v>
      </c>
      <c r="V14" s="23">
        <f t="shared" si="1"/>
        <v>239.07</v>
      </c>
      <c r="W14" s="23">
        <f t="shared" si="1"/>
        <v>0</v>
      </c>
      <c r="X14" s="23">
        <f t="shared" si="1"/>
        <v>513.01</v>
      </c>
      <c r="Y14" s="23">
        <f t="shared" si="1"/>
        <v>0</v>
      </c>
      <c r="Z14" s="23">
        <f t="shared" si="1"/>
        <v>114.92</v>
      </c>
      <c r="AA14" s="23">
        <f t="shared" si="1"/>
        <v>0</v>
      </c>
      <c r="AB14" s="23">
        <f t="shared" si="1"/>
        <v>1476.26</v>
      </c>
      <c r="AC14" s="23">
        <f t="shared" si="1"/>
        <v>1741.29</v>
      </c>
      <c r="AD14" s="23">
        <f t="shared" si="1"/>
        <v>0</v>
      </c>
      <c r="AE14" s="23">
        <f t="shared" si="1"/>
        <v>598.03</v>
      </c>
      <c r="AF14" s="99"/>
      <c r="AG14" s="119"/>
    </row>
    <row r="15" spans="1:33" s="15" customFormat="1" ht="16.5">
      <c r="A15" s="18" t="s">
        <v>22</v>
      </c>
      <c r="B15" s="25">
        <f>H15+J15+L15+N15+P15+R15+T15++V15+X15+Z15+AB15+AD15</f>
        <v>1874.46</v>
      </c>
      <c r="C15" s="24">
        <f>H15+J15+L15+N15+P15+R15+T15+V15+X15+Z15+AB15+AD15</f>
        <v>1874.46</v>
      </c>
      <c r="D15" s="23">
        <v>1874.46</v>
      </c>
      <c r="E15" s="24">
        <f>I15++K15+M15+O15+Q15+S15+U15+W15+Y15+AA15+AC15+AE15</f>
        <v>1870.52</v>
      </c>
      <c r="F15" s="24"/>
      <c r="G15" s="24"/>
      <c r="H15" s="24">
        <v>0</v>
      </c>
      <c r="I15" s="24">
        <v>0</v>
      </c>
      <c r="J15" s="24">
        <v>0</v>
      </c>
      <c r="K15" s="24">
        <v>0</v>
      </c>
      <c r="L15" s="24">
        <v>0</v>
      </c>
      <c r="M15" s="24">
        <v>0</v>
      </c>
      <c r="N15" s="24">
        <v>0</v>
      </c>
      <c r="O15" s="24">
        <v>0</v>
      </c>
      <c r="P15" s="24">
        <v>0</v>
      </c>
      <c r="Q15" s="24">
        <v>0</v>
      </c>
      <c r="R15" s="24">
        <v>0</v>
      </c>
      <c r="S15" s="24">
        <v>0</v>
      </c>
      <c r="T15" s="24">
        <v>0</v>
      </c>
      <c r="U15" s="24">
        <v>0</v>
      </c>
      <c r="V15" s="24">
        <v>239.07</v>
      </c>
      <c r="W15" s="24">
        <v>0</v>
      </c>
      <c r="X15" s="24">
        <v>513.01</v>
      </c>
      <c r="Y15" s="24">
        <v>0</v>
      </c>
      <c r="Z15" s="24">
        <v>114.92</v>
      </c>
      <c r="AA15" s="24">
        <v>0</v>
      </c>
      <c r="AB15" s="24">
        <v>1007.46</v>
      </c>
      <c r="AC15" s="24">
        <f>1007.46+481.83</f>
        <v>1489.29</v>
      </c>
      <c r="AD15" s="24">
        <v>0</v>
      </c>
      <c r="AE15" s="69">
        <v>381.23</v>
      </c>
      <c r="AF15" s="99"/>
      <c r="AG15" s="119"/>
    </row>
    <row r="16" spans="1:33" s="15" customFormat="1" ht="16.5">
      <c r="A16" s="18" t="s">
        <v>23</v>
      </c>
      <c r="B16" s="25">
        <f>H16+J16+L16+N16+P16+R16+T16++V16+X16+Z16+AB16+AD16</f>
        <v>567.8</v>
      </c>
      <c r="C16" s="24">
        <f>H16+J16+L16+N16+P16+R16+T16+V16+X16+Z16+AB16+AD16</f>
        <v>567.8</v>
      </c>
      <c r="D16" s="23">
        <f>E16</f>
        <v>567.8</v>
      </c>
      <c r="E16" s="24">
        <f>I16++K16+M16+O16+Q16+S16+U16+W16+Y16+AA16+AC16+AE16</f>
        <v>567.8</v>
      </c>
      <c r="F16" s="24">
        <f>(E16/B16)*100</f>
        <v>100</v>
      </c>
      <c r="G16" s="24">
        <f>(E16/C16)*100</f>
        <v>100</v>
      </c>
      <c r="H16" s="24">
        <v>0</v>
      </c>
      <c r="I16" s="24">
        <v>0</v>
      </c>
      <c r="J16" s="24">
        <v>0</v>
      </c>
      <c r="K16" s="24">
        <v>0</v>
      </c>
      <c r="L16" s="24">
        <v>0</v>
      </c>
      <c r="M16" s="24">
        <v>0</v>
      </c>
      <c r="N16" s="24">
        <v>99</v>
      </c>
      <c r="O16" s="24">
        <v>0</v>
      </c>
      <c r="P16" s="24">
        <v>0</v>
      </c>
      <c r="Q16" s="24">
        <v>99</v>
      </c>
      <c r="R16" s="24">
        <v>0</v>
      </c>
      <c r="S16" s="24">
        <v>0</v>
      </c>
      <c r="T16" s="24">
        <v>0</v>
      </c>
      <c r="U16" s="24">
        <v>0</v>
      </c>
      <c r="V16" s="24">
        <v>0</v>
      </c>
      <c r="W16" s="24">
        <v>0</v>
      </c>
      <c r="X16" s="24">
        <v>0</v>
      </c>
      <c r="Y16" s="24">
        <v>0</v>
      </c>
      <c r="Z16" s="24">
        <v>0</v>
      </c>
      <c r="AA16" s="24">
        <v>0</v>
      </c>
      <c r="AB16" s="24">
        <f>252+216.8</f>
        <v>468.8</v>
      </c>
      <c r="AC16" s="24">
        <v>252</v>
      </c>
      <c r="AD16" s="24">
        <v>0</v>
      </c>
      <c r="AE16" s="69">
        <v>216.8</v>
      </c>
      <c r="AF16" s="99"/>
      <c r="AG16" s="119"/>
    </row>
    <row r="17" spans="1:33" s="15" customFormat="1" ht="16.5" customHeight="1">
      <c r="A17" s="18" t="s">
        <v>24</v>
      </c>
      <c r="B17" s="25">
        <f>H17+J17+L17+N17+P17+R17+T17++V17+X17+Z17+AB17+AD17</f>
        <v>0</v>
      </c>
      <c r="C17" s="24">
        <f>H17+J17+L17+N17+P17+R17+T17+V17+X17+Z17+AB17</f>
        <v>0</v>
      </c>
      <c r="D17" s="23">
        <f>E17</f>
        <v>0</v>
      </c>
      <c r="E17" s="24">
        <f>I17++K17+M17+O17+Q17+S17+U17+W17+Y17+AA17+AC17</f>
        <v>0</v>
      </c>
      <c r="F17" s="24"/>
      <c r="G17" s="24"/>
      <c r="H17" s="24">
        <v>0</v>
      </c>
      <c r="I17" s="24">
        <v>0</v>
      </c>
      <c r="J17" s="24">
        <v>0</v>
      </c>
      <c r="K17" s="24">
        <v>0</v>
      </c>
      <c r="L17" s="24">
        <v>0</v>
      </c>
      <c r="M17" s="24">
        <v>0</v>
      </c>
      <c r="N17" s="24">
        <v>0</v>
      </c>
      <c r="O17" s="24">
        <v>0</v>
      </c>
      <c r="P17" s="24">
        <v>0</v>
      </c>
      <c r="Q17" s="24">
        <v>0</v>
      </c>
      <c r="R17" s="24">
        <v>0</v>
      </c>
      <c r="S17" s="24">
        <v>0</v>
      </c>
      <c r="T17" s="24">
        <v>0</v>
      </c>
      <c r="U17" s="24">
        <v>0</v>
      </c>
      <c r="V17" s="24">
        <v>0</v>
      </c>
      <c r="W17" s="24">
        <v>0</v>
      </c>
      <c r="X17" s="24">
        <v>0</v>
      </c>
      <c r="Y17" s="24">
        <v>0</v>
      </c>
      <c r="Z17" s="24">
        <v>0</v>
      </c>
      <c r="AA17" s="24">
        <v>0</v>
      </c>
      <c r="AB17" s="24">
        <v>0</v>
      </c>
      <c r="AC17" s="24">
        <v>0</v>
      </c>
      <c r="AD17" s="24">
        <v>0</v>
      </c>
      <c r="AE17" s="24">
        <v>0</v>
      </c>
      <c r="AF17" s="99"/>
      <c r="AG17" s="119"/>
    </row>
    <row r="18" spans="1:33" s="15" customFormat="1" ht="21.75" customHeight="1">
      <c r="A18" s="18" t="s">
        <v>25</v>
      </c>
      <c r="B18" s="23">
        <f>H18+J18+L18+N18+P18+R18+T18++V18+X18+Z18+AB18+AD18</f>
        <v>7034.259999999999</v>
      </c>
      <c r="C18" s="24">
        <f>H18+J18+L18+N18+P18+R18+T18+V18+X18+Z18</f>
        <v>7034.259999999999</v>
      </c>
      <c r="D18" s="23">
        <f>E18</f>
        <v>7034.259999999999</v>
      </c>
      <c r="E18" s="24">
        <f>I18++K18+M18+O18+Q18+S18+U18+W18+Y18+AA18+AC18</f>
        <v>7034.259999999999</v>
      </c>
      <c r="F18" s="24">
        <f>(E18/B18)*100</f>
        <v>100</v>
      </c>
      <c r="G18" s="24">
        <f>(E18/C18)*100</f>
        <v>100</v>
      </c>
      <c r="H18" s="24">
        <v>0</v>
      </c>
      <c r="I18" s="24">
        <v>0</v>
      </c>
      <c r="J18" s="24">
        <v>0</v>
      </c>
      <c r="K18" s="24">
        <v>0</v>
      </c>
      <c r="L18" s="24">
        <v>1406.85</v>
      </c>
      <c r="M18" s="24">
        <v>1123.53</v>
      </c>
      <c r="N18" s="24">
        <v>1406.85</v>
      </c>
      <c r="O18" s="24">
        <v>1420.81</v>
      </c>
      <c r="P18" s="24">
        <v>1406.85</v>
      </c>
      <c r="Q18" s="24">
        <v>1676.21</v>
      </c>
      <c r="R18" s="24">
        <v>1406.85</v>
      </c>
      <c r="S18" s="24">
        <v>1406.85</v>
      </c>
      <c r="T18" s="24">
        <v>1406.86</v>
      </c>
      <c r="U18" s="24">
        <v>1406.86</v>
      </c>
      <c r="V18" s="24">
        <v>0</v>
      </c>
      <c r="W18" s="24">
        <v>0</v>
      </c>
      <c r="X18" s="24">
        <v>0</v>
      </c>
      <c r="Y18" s="24">
        <v>0</v>
      </c>
      <c r="Z18" s="24">
        <v>0</v>
      </c>
      <c r="AA18" s="24">
        <v>0</v>
      </c>
      <c r="AB18" s="24">
        <v>0</v>
      </c>
      <c r="AC18" s="24">
        <v>0</v>
      </c>
      <c r="AD18" s="24">
        <v>0</v>
      </c>
      <c r="AE18" s="24">
        <v>0</v>
      </c>
      <c r="AF18" s="100"/>
      <c r="AG18" s="120"/>
    </row>
    <row r="19" spans="1:32" s="15" customFormat="1" ht="233.25" customHeight="1">
      <c r="A19" s="18" t="s">
        <v>73</v>
      </c>
      <c r="B19" s="25"/>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112" t="s">
        <v>75</v>
      </c>
    </row>
    <row r="20" spans="1:32" s="15" customFormat="1" ht="16.5">
      <c r="A20" s="16" t="s">
        <v>29</v>
      </c>
      <c r="B20" s="23">
        <f>B21+B22+B23+B24</f>
        <v>1128.8</v>
      </c>
      <c r="C20" s="23">
        <f>C21+C22+C23+C24</f>
        <v>1128.8</v>
      </c>
      <c r="D20" s="23">
        <f>D21+D22+D23+D24</f>
        <v>1128.8</v>
      </c>
      <c r="E20" s="23">
        <f>E21+E22+E23+E24</f>
        <v>1128.8</v>
      </c>
      <c r="F20" s="24">
        <f>(E20/B20)*100</f>
        <v>100</v>
      </c>
      <c r="G20" s="24">
        <f>(E20/C20)*100</f>
        <v>100</v>
      </c>
      <c r="H20" s="23">
        <f aca="true" t="shared" si="2" ref="H20:W20">H21+H22+H23+H24</f>
        <v>0</v>
      </c>
      <c r="I20" s="23">
        <f t="shared" si="2"/>
        <v>0</v>
      </c>
      <c r="J20" s="23">
        <f t="shared" si="2"/>
        <v>0</v>
      </c>
      <c r="K20" s="23">
        <f t="shared" si="2"/>
        <v>0</v>
      </c>
      <c r="L20" s="23">
        <f t="shared" si="2"/>
        <v>0</v>
      </c>
      <c r="M20" s="23">
        <f t="shared" si="2"/>
        <v>0</v>
      </c>
      <c r="N20" s="23">
        <f t="shared" si="2"/>
        <v>0</v>
      </c>
      <c r="O20" s="23">
        <f t="shared" si="2"/>
        <v>0</v>
      </c>
      <c r="P20" s="23">
        <f t="shared" si="2"/>
        <v>0</v>
      </c>
      <c r="Q20" s="23">
        <f t="shared" si="2"/>
        <v>0</v>
      </c>
      <c r="R20" s="23">
        <f t="shared" si="2"/>
        <v>0</v>
      </c>
      <c r="S20" s="23">
        <f t="shared" si="2"/>
        <v>0</v>
      </c>
      <c r="T20" s="23">
        <f t="shared" si="2"/>
        <v>0</v>
      </c>
      <c r="U20" s="23">
        <f t="shared" si="2"/>
        <v>0</v>
      </c>
      <c r="V20" s="23">
        <f t="shared" si="2"/>
        <v>0</v>
      </c>
      <c r="W20" s="23">
        <f t="shared" si="2"/>
        <v>0</v>
      </c>
      <c r="X20" s="23">
        <f aca="true" t="shared" si="3" ref="X20:AE20">X21+X22+X23+X24</f>
        <v>0</v>
      </c>
      <c r="Y20" s="23">
        <f t="shared" si="3"/>
        <v>0</v>
      </c>
      <c r="Z20" s="23">
        <f t="shared" si="3"/>
        <v>0</v>
      </c>
      <c r="AA20" s="23">
        <f t="shared" si="3"/>
        <v>0</v>
      </c>
      <c r="AB20" s="23">
        <f t="shared" si="3"/>
        <v>559.5</v>
      </c>
      <c r="AC20" s="23">
        <f t="shared" si="3"/>
        <v>25.9</v>
      </c>
      <c r="AD20" s="23">
        <f t="shared" si="3"/>
        <v>569.3</v>
      </c>
      <c r="AE20" s="23">
        <f t="shared" si="3"/>
        <v>1102.9</v>
      </c>
      <c r="AF20" s="112"/>
    </row>
    <row r="21" spans="1:32" s="15" customFormat="1" ht="16.5">
      <c r="A21" s="18" t="s">
        <v>22</v>
      </c>
      <c r="B21" s="25">
        <f>H21+J21+L21+N21+P21+R21+T21+V21+X21+Z21+AB21+AD21</f>
        <v>903</v>
      </c>
      <c r="C21" s="24">
        <f>H21+J21+L21+N21+P21+R21+T21+V21+X21+Z21+AB21+AD21</f>
        <v>903</v>
      </c>
      <c r="D21" s="23">
        <v>903</v>
      </c>
      <c r="E21" s="24">
        <f>I21++K21+M21+O21+Q21+S21+U21+W21+Y21+AA21+AC21+AE21</f>
        <v>903</v>
      </c>
      <c r="F21" s="24"/>
      <c r="G21" s="24"/>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c r="AB21" s="24">
        <v>352.1</v>
      </c>
      <c r="AC21" s="24">
        <v>0</v>
      </c>
      <c r="AD21" s="24">
        <v>550.9</v>
      </c>
      <c r="AE21" s="24">
        <v>903</v>
      </c>
      <c r="AF21" s="112"/>
    </row>
    <row r="22" spans="1:32" s="15" customFormat="1" ht="16.5">
      <c r="A22" s="18" t="s">
        <v>23</v>
      </c>
      <c r="B22" s="25">
        <f>H22+J22+L22+N22+P22+R22+T22+V22+X22+Z22+AB22+AD22</f>
        <v>225.8</v>
      </c>
      <c r="C22" s="24">
        <f>H22+J22+L22+N22+P22+R22+T22+V22+X22+Z22+AB22+AD22</f>
        <v>225.8</v>
      </c>
      <c r="D22" s="24">
        <v>225.8</v>
      </c>
      <c r="E22" s="24">
        <f>I22++K22+M22+O22+Q22+S22+U22+W22+Y22+AA22+AC22+AE22</f>
        <v>225.8</v>
      </c>
      <c r="F22" s="35">
        <f>(E22/B22)*100</f>
        <v>100</v>
      </c>
      <c r="G22" s="35">
        <f>(E22/C22)*100</f>
        <v>100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207.4</v>
      </c>
      <c r="AC22" s="24">
        <v>25.9</v>
      </c>
      <c r="AD22" s="24">
        <v>18.4</v>
      </c>
      <c r="AE22" s="24">
        <v>199.9</v>
      </c>
      <c r="AF22" s="112"/>
    </row>
    <row r="23" spans="1:32" s="15" customFormat="1" ht="27" customHeight="1">
      <c r="A23" s="18" t="s">
        <v>24</v>
      </c>
      <c r="B23" s="25">
        <f>H23+J23+L23+N23+P23+R23+T23+V23+X23+Z23+AB23+AD23</f>
        <v>0</v>
      </c>
      <c r="C23" s="24">
        <f>H23+J23+L23+N23+P23+R23+T23+V23+X23+Z23+AB23</f>
        <v>0</v>
      </c>
      <c r="D23" s="24">
        <v>0</v>
      </c>
      <c r="E23" s="24">
        <f>I23++K23+M23+O23+Q23+S23+U23+W23+Y23+AA23+AC23</f>
        <v>0</v>
      </c>
      <c r="F23" s="24"/>
      <c r="G23" s="24"/>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c r="AB23" s="24">
        <v>0</v>
      </c>
      <c r="AC23" s="24">
        <v>0</v>
      </c>
      <c r="AD23" s="24">
        <v>0</v>
      </c>
      <c r="AE23" s="24">
        <v>0</v>
      </c>
      <c r="AF23" s="113"/>
    </row>
    <row r="24" spans="1:32" s="15" customFormat="1" ht="132" customHeight="1">
      <c r="A24" s="18" t="s">
        <v>25</v>
      </c>
      <c r="B24" s="23">
        <f>H24+J24+L24+N24+P24+R24+T24++V24+X24+Z24+AB24+AD24</f>
        <v>0</v>
      </c>
      <c r="C24" s="24">
        <f>H24+J24+L24+N24+P24+R24+T24+V24+X24+Z24</f>
        <v>0</v>
      </c>
      <c r="D24" s="24">
        <v>0</v>
      </c>
      <c r="E24" s="24">
        <f>I24++K24+M24+O24+Q24+S24+U24+W24+Y24+AA24+AC24</f>
        <v>0</v>
      </c>
      <c r="F24" s="67"/>
      <c r="G24" s="24"/>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114"/>
    </row>
    <row r="25" spans="1:32" s="15" customFormat="1" ht="16.5">
      <c r="A25" s="16" t="s">
        <v>68</v>
      </c>
      <c r="B25" s="25"/>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30"/>
    </row>
    <row r="26" spans="1:32" s="15" customFormat="1" ht="40.5" customHeight="1">
      <c r="A26" s="16" t="s">
        <v>35</v>
      </c>
      <c r="B26" s="25"/>
      <c r="C26" s="31"/>
      <c r="D26" s="31"/>
      <c r="E26" s="29"/>
      <c r="F26" s="24"/>
      <c r="G26" s="24"/>
      <c r="H26" s="24"/>
      <c r="I26" s="29"/>
      <c r="J26" s="29"/>
      <c r="K26" s="29"/>
      <c r="L26" s="29"/>
      <c r="M26" s="29"/>
      <c r="N26" s="24"/>
      <c r="O26" s="29"/>
      <c r="P26" s="29"/>
      <c r="Q26" s="29"/>
      <c r="R26" s="29"/>
      <c r="S26" s="29"/>
      <c r="T26" s="24"/>
      <c r="U26" s="29"/>
      <c r="V26" s="29"/>
      <c r="W26" s="29"/>
      <c r="X26" s="29"/>
      <c r="Y26" s="29"/>
      <c r="Z26" s="24"/>
      <c r="AA26" s="29"/>
      <c r="AB26" s="29"/>
      <c r="AC26" s="29"/>
      <c r="AD26" s="24"/>
      <c r="AE26" s="29"/>
      <c r="AF26" s="30"/>
    </row>
    <row r="27" spans="1:32" s="15" customFormat="1" ht="54" customHeight="1">
      <c r="A27" s="32" t="s">
        <v>57</v>
      </c>
      <c r="B27" s="33"/>
      <c r="C27" s="31"/>
      <c r="D27" s="31"/>
      <c r="E27" s="29"/>
      <c r="F27" s="24"/>
      <c r="G27" s="24"/>
      <c r="H27" s="29"/>
      <c r="I27" s="29"/>
      <c r="J27" s="29"/>
      <c r="K27" s="29"/>
      <c r="L27" s="29"/>
      <c r="M27" s="29"/>
      <c r="N27" s="29"/>
      <c r="O27" s="29"/>
      <c r="P27" s="29"/>
      <c r="Q27" s="29"/>
      <c r="R27" s="29"/>
      <c r="S27" s="29"/>
      <c r="T27" s="29"/>
      <c r="U27" s="29"/>
      <c r="V27" s="29"/>
      <c r="W27" s="29"/>
      <c r="X27" s="29"/>
      <c r="Y27" s="29"/>
      <c r="Z27" s="29"/>
      <c r="AA27" s="29"/>
      <c r="AB27" s="29"/>
      <c r="AC27" s="29"/>
      <c r="AD27" s="29"/>
      <c r="AE27" s="29"/>
      <c r="AF27" s="30"/>
    </row>
    <row r="28" spans="1:32" s="15" customFormat="1" ht="16.5">
      <c r="A28" s="16" t="s">
        <v>29</v>
      </c>
      <c r="B28" s="23">
        <f>B29+B30+B31+B32</f>
        <v>7666.094999999999</v>
      </c>
      <c r="C28" s="23">
        <f>C29+C30+C31+C32</f>
        <v>7666.094999999999</v>
      </c>
      <c r="D28" s="23">
        <f>D29+D30+D31+D32</f>
        <v>7656.406</v>
      </c>
      <c r="E28" s="23">
        <f>E29+E30+E31+E32</f>
        <v>7656.406</v>
      </c>
      <c r="F28" s="24">
        <f>(E28/B28)*100</f>
        <v>99.87361231500523</v>
      </c>
      <c r="G28" s="24">
        <f>(E28/C28)*100</f>
        <v>99.87361231500523</v>
      </c>
      <c r="H28" s="23">
        <f aca="true" t="shared" si="4" ref="H28:AE28">H29+H30+H31+H32</f>
        <v>1761.3590000000002</v>
      </c>
      <c r="I28" s="23">
        <v>148.861</v>
      </c>
      <c r="J28" s="23">
        <f>J29+J30+J31+J32</f>
        <v>717.2</v>
      </c>
      <c r="K28" s="23">
        <f t="shared" si="4"/>
        <v>1898.9540000000002</v>
      </c>
      <c r="L28" s="23">
        <f t="shared" si="4"/>
        <v>435.793</v>
      </c>
      <c r="M28" s="23">
        <f t="shared" si="4"/>
        <v>96.54</v>
      </c>
      <c r="N28" s="23">
        <f>N29+N30+N31+N32</f>
        <v>608.596</v>
      </c>
      <c r="O28" s="23">
        <f t="shared" si="4"/>
        <v>579.8000000000001</v>
      </c>
      <c r="P28" s="23">
        <f>P29+P30+P31+P32</f>
        <v>700.317</v>
      </c>
      <c r="Q28" s="23">
        <f t="shared" si="4"/>
        <v>887.65</v>
      </c>
      <c r="R28" s="23">
        <f>R29+R30+R31+R32</f>
        <v>819.05</v>
      </c>
      <c r="S28" s="23">
        <f t="shared" si="4"/>
        <v>364.28</v>
      </c>
      <c r="T28" s="23">
        <f t="shared" si="4"/>
        <v>782.44</v>
      </c>
      <c r="U28" s="23">
        <f t="shared" si="4"/>
        <v>742.9000000000001</v>
      </c>
      <c r="V28" s="23">
        <f t="shared" si="4"/>
        <v>690.15</v>
      </c>
      <c r="W28" s="23">
        <f t="shared" si="4"/>
        <v>737.637</v>
      </c>
      <c r="X28" s="23">
        <f t="shared" si="4"/>
        <v>316.65</v>
      </c>
      <c r="Y28" s="23">
        <f t="shared" si="4"/>
        <v>191.47</v>
      </c>
      <c r="Z28" s="23">
        <f t="shared" si="4"/>
        <v>441.09</v>
      </c>
      <c r="AA28" s="23">
        <f t="shared" si="4"/>
        <v>301.64</v>
      </c>
      <c r="AB28" s="23">
        <f t="shared" si="4"/>
        <v>243.33</v>
      </c>
      <c r="AC28" s="23">
        <f t="shared" si="4"/>
        <v>216.755</v>
      </c>
      <c r="AD28" s="23">
        <f t="shared" si="4"/>
        <v>150.12</v>
      </c>
      <c r="AE28" s="23">
        <f t="shared" si="4"/>
        <v>1489.9299999999998</v>
      </c>
      <c r="AF28" s="103"/>
    </row>
    <row r="29" spans="1:32" s="15" customFormat="1" ht="16.5" customHeight="1">
      <c r="A29" s="18" t="s">
        <v>22</v>
      </c>
      <c r="B29" s="25">
        <f>H29+J29+L29+N29+P29+R29+T29+V29+X29+Z29+AB29+AD29</f>
        <v>2828.89</v>
      </c>
      <c r="C29" s="24">
        <f>H29+J29+L29+N29+P29+R29+T29+V29+X29+Z29+AA2934+AB29+AD29</f>
        <v>2828.89</v>
      </c>
      <c r="D29" s="23">
        <f>E29</f>
        <v>2819.25</v>
      </c>
      <c r="E29" s="24">
        <f>I29+K29+M29+O29+Q29+S29+U29+W29+Y29+AA29+AC29+AE29</f>
        <v>2819.25</v>
      </c>
      <c r="F29" s="24">
        <f>(E29/B29)*100</f>
        <v>99.65923029880979</v>
      </c>
      <c r="G29" s="24">
        <f>(E29/C29)*100</f>
        <v>99.65923029880979</v>
      </c>
      <c r="H29" s="23">
        <v>267.516</v>
      </c>
      <c r="I29" s="24">
        <v>148.85</v>
      </c>
      <c r="J29" s="23">
        <v>542.62</v>
      </c>
      <c r="K29" s="23">
        <v>547.61</v>
      </c>
      <c r="L29" s="23">
        <v>97.85</v>
      </c>
      <c r="M29" s="24">
        <v>0</v>
      </c>
      <c r="N29" s="23">
        <v>230.16</v>
      </c>
      <c r="O29" s="24">
        <v>70.45</v>
      </c>
      <c r="P29" s="23">
        <v>194.024</v>
      </c>
      <c r="Q29" s="24">
        <v>267.63</v>
      </c>
      <c r="R29" s="23">
        <v>357.01</v>
      </c>
      <c r="S29" s="24">
        <v>167.63</v>
      </c>
      <c r="T29" s="23">
        <v>221.43</v>
      </c>
      <c r="U29" s="24">
        <v>67.07</v>
      </c>
      <c r="V29" s="23">
        <v>541.65</v>
      </c>
      <c r="W29" s="24">
        <v>559.5</v>
      </c>
      <c r="X29" s="23">
        <v>141</v>
      </c>
      <c r="Y29" s="24">
        <v>191.47</v>
      </c>
      <c r="Z29" s="23">
        <v>35.52</v>
      </c>
      <c r="AA29" s="24">
        <v>34.64</v>
      </c>
      <c r="AB29" s="23">
        <v>49.99</v>
      </c>
      <c r="AC29" s="24">
        <v>49.15</v>
      </c>
      <c r="AD29" s="24">
        <v>150.12</v>
      </c>
      <c r="AE29" s="24">
        <v>715.25</v>
      </c>
      <c r="AF29" s="104"/>
    </row>
    <row r="30" spans="1:32" s="15" customFormat="1" ht="16.5" customHeight="1">
      <c r="A30" s="18" t="s">
        <v>23</v>
      </c>
      <c r="B30" s="25">
        <f>H30+J30+L30+N30+P30+R30+T30+V30+X30+Z30+AB30+AD30</f>
        <v>0</v>
      </c>
      <c r="C30" s="24">
        <f>H30+J30+L30+N30+P30+R30+T30+V30+X30+Z30+AA2935+AB30+AD30</f>
        <v>0</v>
      </c>
      <c r="D30" s="23">
        <f>E30</f>
        <v>0</v>
      </c>
      <c r="E30" s="24">
        <f>I30+K30+M30+O30+Q30+S30+U30+W30+Y30+AA30+AC30+AE30</f>
        <v>0</v>
      </c>
      <c r="F30" s="24"/>
      <c r="G30" s="24"/>
      <c r="H30" s="25">
        <v>0</v>
      </c>
      <c r="I30" s="24">
        <v>0</v>
      </c>
      <c r="J30" s="23">
        <v>0</v>
      </c>
      <c r="K30" s="23">
        <v>0</v>
      </c>
      <c r="L30" s="25">
        <v>0</v>
      </c>
      <c r="M30" s="24">
        <v>0</v>
      </c>
      <c r="N30" s="25">
        <v>0</v>
      </c>
      <c r="O30" s="24">
        <v>0</v>
      </c>
      <c r="P30" s="25">
        <v>0</v>
      </c>
      <c r="Q30" s="24">
        <v>0</v>
      </c>
      <c r="R30" s="25">
        <v>0</v>
      </c>
      <c r="S30" s="24">
        <v>0</v>
      </c>
      <c r="T30" s="25">
        <v>0</v>
      </c>
      <c r="U30" s="24">
        <v>0</v>
      </c>
      <c r="V30" s="25">
        <v>0</v>
      </c>
      <c r="W30" s="24">
        <v>0</v>
      </c>
      <c r="X30" s="25">
        <v>0</v>
      </c>
      <c r="Y30" s="24">
        <v>0</v>
      </c>
      <c r="Z30" s="25">
        <v>0</v>
      </c>
      <c r="AA30" s="24">
        <v>0</v>
      </c>
      <c r="AB30" s="25">
        <v>0</v>
      </c>
      <c r="AC30" s="24">
        <v>0</v>
      </c>
      <c r="AD30" s="25">
        <v>0</v>
      </c>
      <c r="AE30" s="24">
        <v>0</v>
      </c>
      <c r="AF30" s="104"/>
    </row>
    <row r="31" spans="1:32" s="15" customFormat="1" ht="16.5" customHeight="1">
      <c r="A31" s="18" t="s">
        <v>24</v>
      </c>
      <c r="B31" s="25">
        <f>H31+J31+L31+N31+P31+R31+T31+V31+X31+Z31+AB31+AD31</f>
        <v>4837.205</v>
      </c>
      <c r="C31" s="24">
        <f>H31+J31+L31+N31+P31+R31+T31+V31+X31+Z31+AA2936+AB31+AD31</f>
        <v>4837.205</v>
      </c>
      <c r="D31" s="23">
        <f>E31</f>
        <v>4837.156</v>
      </c>
      <c r="E31" s="24">
        <f>I31+K31+M31+O31+Q31+S31+U31+W31+Y31+AA31+AC31+AE31</f>
        <v>4837.156</v>
      </c>
      <c r="F31" s="24">
        <f>(E31/B31)*100</f>
        <v>99.9989870183298</v>
      </c>
      <c r="G31" s="24">
        <f>(E31/C31)*100</f>
        <v>99.9989870183298</v>
      </c>
      <c r="H31" s="24">
        <v>1493.843</v>
      </c>
      <c r="I31" s="24">
        <v>0</v>
      </c>
      <c r="J31" s="23">
        <v>174.58</v>
      </c>
      <c r="K31" s="23">
        <v>1351.344</v>
      </c>
      <c r="L31" s="24">
        <v>337.943</v>
      </c>
      <c r="M31" s="24">
        <v>96.54</v>
      </c>
      <c r="N31" s="24">
        <v>378.436</v>
      </c>
      <c r="O31" s="24">
        <v>509.35</v>
      </c>
      <c r="P31" s="24">
        <v>506.293</v>
      </c>
      <c r="Q31" s="24">
        <v>620.02</v>
      </c>
      <c r="R31" s="24">
        <v>462.04</v>
      </c>
      <c r="S31" s="24">
        <v>196.65</v>
      </c>
      <c r="T31" s="24">
        <v>561.01</v>
      </c>
      <c r="U31" s="24">
        <v>675.83</v>
      </c>
      <c r="V31" s="24">
        <v>148.5</v>
      </c>
      <c r="W31" s="24">
        <v>178.137</v>
      </c>
      <c r="X31" s="24">
        <v>175.65</v>
      </c>
      <c r="Y31" s="24">
        <v>0</v>
      </c>
      <c r="Z31" s="24">
        <v>405.57</v>
      </c>
      <c r="AA31" s="24">
        <v>267</v>
      </c>
      <c r="AB31" s="24">
        <v>193.34</v>
      </c>
      <c r="AC31" s="24">
        <v>167.605</v>
      </c>
      <c r="AD31" s="24">
        <v>0</v>
      </c>
      <c r="AE31" s="24">
        <v>774.68</v>
      </c>
      <c r="AF31" s="104"/>
    </row>
    <row r="32" spans="1:32" s="15" customFormat="1" ht="16.5" customHeight="1">
      <c r="A32" s="18" t="s">
        <v>25</v>
      </c>
      <c r="B32" s="25">
        <f>H32+J32+L32+N32+P32+R32+T32+V32+X32+Z32+AB32+AD32</f>
        <v>0</v>
      </c>
      <c r="C32" s="24">
        <f>H32+J32+L32+N32+P32+R32+T32+V32+X32+Z32+AA2937+AB32+AD32</f>
        <v>0</v>
      </c>
      <c r="D32" s="23">
        <f>E32</f>
        <v>0</v>
      </c>
      <c r="E32" s="24">
        <f>I32+K32+M32+O32+Q32+S32+U32+W32+Y32+AA32+AC32+AE32</f>
        <v>0</v>
      </c>
      <c r="F32" s="24"/>
      <c r="G32" s="24"/>
      <c r="H32" s="24">
        <v>0</v>
      </c>
      <c r="I32" s="24">
        <v>0</v>
      </c>
      <c r="J32" s="23">
        <v>0</v>
      </c>
      <c r="K32" s="23">
        <v>0</v>
      </c>
      <c r="L32" s="24">
        <v>0</v>
      </c>
      <c r="M32" s="24">
        <v>0</v>
      </c>
      <c r="N32" s="24">
        <v>0</v>
      </c>
      <c r="O32" s="24">
        <v>0</v>
      </c>
      <c r="P32" s="24">
        <v>0</v>
      </c>
      <c r="Q32" s="24">
        <v>0</v>
      </c>
      <c r="R32" s="24">
        <v>0</v>
      </c>
      <c r="S32" s="24">
        <v>0</v>
      </c>
      <c r="T32" s="24">
        <v>0</v>
      </c>
      <c r="U32" s="24">
        <v>0</v>
      </c>
      <c r="V32" s="24">
        <v>0</v>
      </c>
      <c r="W32" s="24">
        <v>0</v>
      </c>
      <c r="X32" s="24">
        <v>0</v>
      </c>
      <c r="Y32" s="24">
        <v>0</v>
      </c>
      <c r="Z32" s="24">
        <v>0</v>
      </c>
      <c r="AA32" s="24">
        <v>0</v>
      </c>
      <c r="AB32" s="24">
        <v>0</v>
      </c>
      <c r="AC32" s="24">
        <v>0</v>
      </c>
      <c r="AD32" s="25">
        <v>0</v>
      </c>
      <c r="AE32" s="24">
        <v>0</v>
      </c>
      <c r="AF32" s="105"/>
    </row>
    <row r="33" spans="1:32" s="15" customFormat="1" ht="56.25" customHeight="1">
      <c r="A33" s="18" t="s">
        <v>37</v>
      </c>
      <c r="B33" s="25"/>
      <c r="C33" s="31"/>
      <c r="D33" s="31"/>
      <c r="E33" s="29"/>
      <c r="F33" s="24"/>
      <c r="G33" s="24"/>
      <c r="H33" s="29"/>
      <c r="I33" s="29"/>
      <c r="J33" s="29"/>
      <c r="K33" s="29" t="s">
        <v>74</v>
      </c>
      <c r="L33" s="29"/>
      <c r="M33" s="29"/>
      <c r="N33" s="29"/>
      <c r="O33" s="29"/>
      <c r="P33" s="29"/>
      <c r="Q33" s="29"/>
      <c r="R33" s="29"/>
      <c r="S33" s="29"/>
      <c r="T33" s="29"/>
      <c r="U33" s="29"/>
      <c r="V33" s="29"/>
      <c r="W33" s="29"/>
      <c r="X33" s="29"/>
      <c r="Y33" s="29"/>
      <c r="Z33" s="29"/>
      <c r="AA33" s="29"/>
      <c r="AB33" s="29"/>
      <c r="AC33" s="29"/>
      <c r="AD33" s="25"/>
      <c r="AE33" s="29"/>
      <c r="AF33" s="30" t="s">
        <v>91</v>
      </c>
    </row>
    <row r="34" spans="1:32" s="15" customFormat="1" ht="16.5">
      <c r="A34" s="16" t="s">
        <v>29</v>
      </c>
      <c r="B34" s="23">
        <f>B35+B36+B37+B38</f>
        <v>3317.69</v>
      </c>
      <c r="C34" s="23">
        <f>C35+C36+C37+C38</f>
        <v>3317.69</v>
      </c>
      <c r="D34" s="23">
        <f>D35+D36+D37+D38</f>
        <v>3115.66</v>
      </c>
      <c r="E34" s="23">
        <f>E35+E36+E37+E38</f>
        <v>3115.66</v>
      </c>
      <c r="F34" s="24">
        <f>(E34/B34)*100</f>
        <v>93.910522080122</v>
      </c>
      <c r="G34" s="24">
        <f>(E34/C34)*100</f>
        <v>93.910522080122</v>
      </c>
      <c r="H34" s="23">
        <f aca="true" t="shared" si="5" ref="H34:AE34">H35+H36+H37+H38</f>
        <v>732.261</v>
      </c>
      <c r="I34" s="23">
        <f t="shared" si="5"/>
        <v>647.64</v>
      </c>
      <c r="J34" s="23">
        <f t="shared" si="5"/>
        <v>318.65</v>
      </c>
      <c r="K34" s="23">
        <f t="shared" si="5"/>
        <v>339.05</v>
      </c>
      <c r="L34" s="23">
        <f t="shared" si="5"/>
        <v>146.94</v>
      </c>
      <c r="M34" s="23">
        <f t="shared" si="5"/>
        <v>142.75</v>
      </c>
      <c r="N34" s="23">
        <f t="shared" si="5"/>
        <v>249.54</v>
      </c>
      <c r="O34" s="23">
        <f t="shared" si="5"/>
        <v>270.65</v>
      </c>
      <c r="P34" s="23">
        <f t="shared" si="5"/>
        <v>156.52</v>
      </c>
      <c r="Q34" s="23">
        <f t="shared" si="5"/>
        <v>167.29</v>
      </c>
      <c r="R34" s="23">
        <f t="shared" si="5"/>
        <v>522.07</v>
      </c>
      <c r="S34" s="23">
        <f t="shared" si="5"/>
        <v>142.42</v>
      </c>
      <c r="T34" s="23">
        <f t="shared" si="5"/>
        <v>276.47</v>
      </c>
      <c r="U34" s="23">
        <f t="shared" si="5"/>
        <v>275.87</v>
      </c>
      <c r="V34" s="23">
        <f t="shared" si="5"/>
        <v>373.282</v>
      </c>
      <c r="W34" s="23">
        <f t="shared" si="5"/>
        <v>97.14</v>
      </c>
      <c r="X34" s="23">
        <f t="shared" si="5"/>
        <v>88.64</v>
      </c>
      <c r="Y34" s="23">
        <f t="shared" si="5"/>
        <v>484.15</v>
      </c>
      <c r="Z34" s="23">
        <f t="shared" si="5"/>
        <v>198.297</v>
      </c>
      <c r="AA34" s="23">
        <f t="shared" si="5"/>
        <v>179.24</v>
      </c>
      <c r="AB34" s="23">
        <f t="shared" si="5"/>
        <v>120.02</v>
      </c>
      <c r="AC34" s="23">
        <f t="shared" si="5"/>
        <v>83.01</v>
      </c>
      <c r="AD34" s="23">
        <f t="shared" si="5"/>
        <v>135</v>
      </c>
      <c r="AE34" s="23">
        <f t="shared" si="5"/>
        <v>286.45</v>
      </c>
      <c r="AF34" s="103"/>
    </row>
    <row r="35" spans="1:32" s="15" customFormat="1" ht="16.5" customHeight="1">
      <c r="A35" s="18" t="s">
        <v>22</v>
      </c>
      <c r="B35" s="25">
        <f>H35+J35+L35+N35+P35+R35+T35+V35+X35+Z35+AB35+AD35</f>
        <v>3317.69</v>
      </c>
      <c r="C35" s="24">
        <f>H35+J35+L35+N35+P35+R35+T35+V35+X35+Z35+AA2940+AB35+AD35</f>
        <v>3317.69</v>
      </c>
      <c r="D35" s="23">
        <f>E35</f>
        <v>3115.66</v>
      </c>
      <c r="E35" s="24">
        <f>I35+K35+M35+O35+Q35+S35+U35+W35+Y35+AA35+AC35+AE35</f>
        <v>3115.66</v>
      </c>
      <c r="F35" s="24">
        <f>(E35/B35)*100</f>
        <v>93.910522080122</v>
      </c>
      <c r="G35" s="24">
        <f>(E35/C35)*100</f>
        <v>93.910522080122</v>
      </c>
      <c r="H35" s="24">
        <v>732.261</v>
      </c>
      <c r="I35" s="23">
        <v>647.64</v>
      </c>
      <c r="J35" s="23">
        <v>318.65</v>
      </c>
      <c r="K35" s="23">
        <v>339.05</v>
      </c>
      <c r="L35" s="24">
        <v>146.94</v>
      </c>
      <c r="M35" s="24">
        <v>142.75</v>
      </c>
      <c r="N35" s="24">
        <v>249.54</v>
      </c>
      <c r="O35" s="24">
        <v>270.65</v>
      </c>
      <c r="P35" s="24">
        <v>156.52</v>
      </c>
      <c r="Q35" s="24">
        <v>167.29</v>
      </c>
      <c r="R35" s="24">
        <v>522.07</v>
      </c>
      <c r="S35" s="24">
        <v>142.42</v>
      </c>
      <c r="T35" s="24">
        <v>276.47</v>
      </c>
      <c r="U35" s="24">
        <v>275.87</v>
      </c>
      <c r="V35" s="24">
        <v>373.282</v>
      </c>
      <c r="W35" s="24">
        <v>97.14</v>
      </c>
      <c r="X35" s="24">
        <v>88.64</v>
      </c>
      <c r="Y35" s="24">
        <v>484.15</v>
      </c>
      <c r="Z35" s="24">
        <v>198.297</v>
      </c>
      <c r="AA35" s="24">
        <v>179.24</v>
      </c>
      <c r="AB35" s="24">
        <v>120.02</v>
      </c>
      <c r="AC35" s="24">
        <v>83.01</v>
      </c>
      <c r="AD35" s="25">
        <v>135</v>
      </c>
      <c r="AE35" s="24">
        <v>286.45</v>
      </c>
      <c r="AF35" s="104"/>
    </row>
    <row r="36" spans="1:32" s="15" customFormat="1" ht="16.5" customHeight="1">
      <c r="A36" s="18" t="s">
        <v>23</v>
      </c>
      <c r="B36" s="25">
        <f>H36+J36+L36+N36+P36+R36+T36+V36+X36+Z36+AB36+AD36</f>
        <v>0</v>
      </c>
      <c r="C36" s="24">
        <f>H36+J36+L36+N36+P36+R36+T36+V36+X36+Z36+AA2941+AB36+AD36</f>
        <v>0</v>
      </c>
      <c r="D36" s="23">
        <f>E36</f>
        <v>0</v>
      </c>
      <c r="E36" s="24">
        <f>I36+K36+M36+O36+Q36+S36+U36+W36+Y36+AA36+AC36+AE36</f>
        <v>0</v>
      </c>
      <c r="F36" s="24"/>
      <c r="G36" s="24"/>
      <c r="H36" s="25">
        <v>0</v>
      </c>
      <c r="I36" s="24">
        <v>0</v>
      </c>
      <c r="J36" s="23">
        <v>0</v>
      </c>
      <c r="K36" s="23">
        <v>0</v>
      </c>
      <c r="L36" s="25">
        <v>0</v>
      </c>
      <c r="M36" s="24">
        <v>0</v>
      </c>
      <c r="N36" s="25">
        <v>0</v>
      </c>
      <c r="O36" s="24">
        <v>0</v>
      </c>
      <c r="P36" s="25">
        <v>0</v>
      </c>
      <c r="Q36" s="24">
        <v>0</v>
      </c>
      <c r="R36" s="25">
        <v>0</v>
      </c>
      <c r="S36" s="24">
        <v>0</v>
      </c>
      <c r="T36" s="25">
        <v>0</v>
      </c>
      <c r="U36" s="24">
        <v>0</v>
      </c>
      <c r="V36" s="25">
        <v>0</v>
      </c>
      <c r="W36" s="24">
        <v>0</v>
      </c>
      <c r="X36" s="25">
        <v>0</v>
      </c>
      <c r="Y36" s="24">
        <v>0</v>
      </c>
      <c r="Z36" s="25">
        <v>0</v>
      </c>
      <c r="AA36" s="24">
        <v>0</v>
      </c>
      <c r="AB36" s="25">
        <v>0</v>
      </c>
      <c r="AC36" s="24">
        <v>0</v>
      </c>
      <c r="AD36" s="25">
        <v>0</v>
      </c>
      <c r="AE36" s="24">
        <v>0</v>
      </c>
      <c r="AF36" s="104"/>
    </row>
    <row r="37" spans="1:32" s="15" customFormat="1" ht="16.5" customHeight="1">
      <c r="A37" s="18" t="s">
        <v>24</v>
      </c>
      <c r="B37" s="25">
        <f>H37+J37+L37+N37+P37+R37+T37+V37+X37+Z37+AB37+AD37</f>
        <v>0</v>
      </c>
      <c r="C37" s="24">
        <f>H37+J37+L37+N37+P37+R37+T37+V37+X37+Z37+AA2942+AB37+AD37</f>
        <v>0</v>
      </c>
      <c r="D37" s="23">
        <f>E37</f>
        <v>0</v>
      </c>
      <c r="E37" s="24">
        <f>I37+K37+M37+O37+Q37+S37+U37+W37+Y37+AA37+AC37+AE37</f>
        <v>0</v>
      </c>
      <c r="F37" s="24"/>
      <c r="G37" s="24"/>
      <c r="H37" s="25">
        <v>0</v>
      </c>
      <c r="I37" s="24">
        <v>0</v>
      </c>
      <c r="J37" s="23">
        <v>0</v>
      </c>
      <c r="K37" s="23">
        <v>0</v>
      </c>
      <c r="L37" s="25">
        <v>0</v>
      </c>
      <c r="M37" s="24">
        <v>0</v>
      </c>
      <c r="N37" s="25">
        <v>0</v>
      </c>
      <c r="O37" s="24">
        <v>0</v>
      </c>
      <c r="P37" s="25">
        <v>0</v>
      </c>
      <c r="Q37" s="24">
        <v>0</v>
      </c>
      <c r="R37" s="25">
        <v>0</v>
      </c>
      <c r="S37" s="24">
        <v>0</v>
      </c>
      <c r="T37" s="25">
        <v>0</v>
      </c>
      <c r="U37" s="24">
        <v>0</v>
      </c>
      <c r="V37" s="25">
        <v>0</v>
      </c>
      <c r="W37" s="24">
        <v>0</v>
      </c>
      <c r="X37" s="25">
        <v>0</v>
      </c>
      <c r="Y37" s="24">
        <v>0</v>
      </c>
      <c r="Z37" s="25">
        <v>0</v>
      </c>
      <c r="AA37" s="24">
        <v>0</v>
      </c>
      <c r="AB37" s="25">
        <v>0</v>
      </c>
      <c r="AC37" s="24">
        <v>0</v>
      </c>
      <c r="AD37" s="25">
        <v>0</v>
      </c>
      <c r="AE37" s="24">
        <v>0</v>
      </c>
      <c r="AF37" s="104"/>
    </row>
    <row r="38" spans="1:32" s="15" customFormat="1" ht="16.5" customHeight="1">
      <c r="A38" s="18" t="s">
        <v>25</v>
      </c>
      <c r="B38" s="25">
        <f>H38+J38+L38+N38+P38+R38+T38+V38+X38+Z38+AB38+AD38</f>
        <v>0</v>
      </c>
      <c r="C38" s="24">
        <f>H38+J38+L38+N38+P38+R38+T38+V38+X38+Z38+AA2943+AB38+AD38</f>
        <v>0</v>
      </c>
      <c r="E38" s="24">
        <f>I38+K38+M38+O38+Q38+S38+U38+W38+Y38+AA38+AC38+AE38</f>
        <v>0</v>
      </c>
      <c r="F38" s="24"/>
      <c r="G38" s="24"/>
      <c r="H38" s="25">
        <v>0</v>
      </c>
      <c r="I38" s="24">
        <v>0</v>
      </c>
      <c r="J38" s="23">
        <v>0</v>
      </c>
      <c r="K38" s="23">
        <v>0</v>
      </c>
      <c r="L38" s="25">
        <v>0</v>
      </c>
      <c r="M38" s="24">
        <v>0</v>
      </c>
      <c r="N38" s="25">
        <v>0</v>
      </c>
      <c r="O38" s="24">
        <v>0</v>
      </c>
      <c r="P38" s="25">
        <v>0</v>
      </c>
      <c r="Q38" s="24">
        <v>0</v>
      </c>
      <c r="R38" s="25">
        <v>0</v>
      </c>
      <c r="S38" s="24">
        <v>0</v>
      </c>
      <c r="T38" s="25">
        <v>0</v>
      </c>
      <c r="U38" s="24">
        <v>0</v>
      </c>
      <c r="V38" s="25">
        <v>0</v>
      </c>
      <c r="W38" s="24">
        <v>0</v>
      </c>
      <c r="X38" s="25">
        <v>0</v>
      </c>
      <c r="Y38" s="24">
        <v>0</v>
      </c>
      <c r="Z38" s="25">
        <v>0</v>
      </c>
      <c r="AA38" s="24">
        <v>0</v>
      </c>
      <c r="AB38" s="25">
        <v>0</v>
      </c>
      <c r="AC38" s="24">
        <v>0</v>
      </c>
      <c r="AD38" s="25">
        <v>0</v>
      </c>
      <c r="AE38" s="24">
        <v>0</v>
      </c>
      <c r="AF38" s="105"/>
    </row>
    <row r="39" spans="1:32" s="15" customFormat="1" ht="74.25" customHeight="1">
      <c r="A39" s="18" t="s">
        <v>65</v>
      </c>
      <c r="B39" s="25"/>
      <c r="C39" s="24"/>
      <c r="D39" s="24"/>
      <c r="E39" s="24"/>
      <c r="F39" s="24"/>
      <c r="G39" s="24"/>
      <c r="H39" s="25"/>
      <c r="I39" s="24"/>
      <c r="J39" s="23"/>
      <c r="K39" s="23"/>
      <c r="L39" s="25"/>
      <c r="M39" s="24"/>
      <c r="N39" s="25"/>
      <c r="O39" s="24"/>
      <c r="P39" s="25"/>
      <c r="Q39" s="24"/>
      <c r="R39" s="25"/>
      <c r="S39" s="24"/>
      <c r="T39" s="25"/>
      <c r="U39" s="24"/>
      <c r="V39" s="25"/>
      <c r="W39" s="24"/>
      <c r="X39" s="25"/>
      <c r="Y39" s="24"/>
      <c r="Z39" s="25"/>
      <c r="AA39" s="24"/>
      <c r="AB39" s="25"/>
      <c r="AC39" s="24"/>
      <c r="AD39" s="25"/>
      <c r="AE39" s="24"/>
      <c r="AF39" s="66" t="s">
        <v>88</v>
      </c>
    </row>
    <row r="40" spans="1:32" s="15" customFormat="1" ht="16.5" customHeight="1">
      <c r="A40" s="16" t="s">
        <v>29</v>
      </c>
      <c r="B40" s="23">
        <f>B41+B42+B43+B44</f>
        <v>8.9</v>
      </c>
      <c r="C40" s="23">
        <f>C41+C42+C43+C44</f>
        <v>8.9</v>
      </c>
      <c r="D40" s="23">
        <f>D41+D42+D43+D44</f>
        <v>8.9</v>
      </c>
      <c r="E40" s="23">
        <f>E41+E42+E43+E44</f>
        <v>8.899</v>
      </c>
      <c r="F40" s="24">
        <f>(E40/B40)*100</f>
        <v>99.9887640449438</v>
      </c>
      <c r="G40" s="24">
        <f>(E40/C40)*100</f>
        <v>99.9887640449438</v>
      </c>
      <c r="H40" s="23">
        <f>H41+H42+H43+H44</f>
        <v>0</v>
      </c>
      <c r="I40" s="23">
        <f aca="true" t="shared" si="6" ref="I40:Q40">I41+I42+I43+I44</f>
        <v>0</v>
      </c>
      <c r="J40" s="23">
        <f t="shared" si="6"/>
        <v>0</v>
      </c>
      <c r="K40" s="23">
        <f t="shared" si="6"/>
        <v>0</v>
      </c>
      <c r="L40" s="23">
        <f t="shared" si="6"/>
        <v>0</v>
      </c>
      <c r="M40" s="23">
        <f t="shared" si="6"/>
        <v>0</v>
      </c>
      <c r="N40" s="23">
        <f t="shared" si="6"/>
        <v>0</v>
      </c>
      <c r="O40" s="23">
        <f t="shared" si="6"/>
        <v>0</v>
      </c>
      <c r="P40" s="23">
        <f>P41+P42+P43+P44</f>
        <v>0</v>
      </c>
      <c r="Q40" s="23">
        <f t="shared" si="6"/>
        <v>0</v>
      </c>
      <c r="R40" s="23">
        <f aca="true" t="shared" si="7" ref="R40:AE40">R41+R42+R43+R44</f>
        <v>0</v>
      </c>
      <c r="S40" s="23">
        <f t="shared" si="7"/>
        <v>0</v>
      </c>
      <c r="T40" s="23">
        <f t="shared" si="7"/>
        <v>8.9</v>
      </c>
      <c r="U40" s="23">
        <f t="shared" si="7"/>
        <v>0</v>
      </c>
      <c r="V40" s="23">
        <f t="shared" si="7"/>
        <v>0</v>
      </c>
      <c r="W40" s="23">
        <f t="shared" si="7"/>
        <v>0</v>
      </c>
      <c r="X40" s="23">
        <f t="shared" si="7"/>
        <v>0</v>
      </c>
      <c r="Y40" s="23">
        <f t="shared" si="7"/>
        <v>8.899</v>
      </c>
      <c r="Z40" s="23">
        <f t="shared" si="7"/>
        <v>0</v>
      </c>
      <c r="AA40" s="23">
        <f t="shared" si="7"/>
        <v>0</v>
      </c>
      <c r="AB40" s="23">
        <f t="shared" si="7"/>
        <v>0</v>
      </c>
      <c r="AC40" s="23">
        <f t="shared" si="7"/>
        <v>0</v>
      </c>
      <c r="AD40" s="23">
        <f t="shared" si="7"/>
        <v>0</v>
      </c>
      <c r="AE40" s="23">
        <f t="shared" si="7"/>
        <v>0</v>
      </c>
      <c r="AF40" s="5"/>
    </row>
    <row r="41" spans="1:32" s="15" customFormat="1" ht="16.5" customHeight="1">
      <c r="A41" s="18" t="s">
        <v>22</v>
      </c>
      <c r="B41" s="25">
        <f>H41+J41+L41+N41+P41+R41+T41+V41+X41+Z41+AB41+AD41</f>
        <v>0</v>
      </c>
      <c r="C41" s="24">
        <f>H41+J41+L41+N41+P41+R41+T41+V41+X41+Z41+AA2946+AB41+AD41</f>
        <v>0</v>
      </c>
      <c r="D41" s="24">
        <v>0</v>
      </c>
      <c r="E41" s="24">
        <f>I41+K41+M41+O41+Q41+S41+U41+W41+Y41+AA41+AC41+AE41</f>
        <v>0</v>
      </c>
      <c r="F41" s="24">
        <v>0</v>
      </c>
      <c r="G41" s="24">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5">
        <v>0</v>
      </c>
      <c r="AA41" s="25">
        <v>0</v>
      </c>
      <c r="AB41" s="25">
        <v>0</v>
      </c>
      <c r="AC41" s="25">
        <v>0</v>
      </c>
      <c r="AD41" s="25">
        <v>0</v>
      </c>
      <c r="AE41" s="25">
        <v>0</v>
      </c>
      <c r="AF41" s="5"/>
    </row>
    <row r="42" spans="1:32" s="15" customFormat="1" ht="16.5" customHeight="1">
      <c r="A42" s="18" t="s">
        <v>23</v>
      </c>
      <c r="B42" s="25">
        <f>H42+J42+L42+N42+P42+R42+T42+V42+X42+Z42+AB42+AD42</f>
        <v>0</v>
      </c>
      <c r="C42" s="24">
        <f>H42+J42+L42+N42+P42+R42+T42+V42+X42+Z42+AA2947+AB42+AD42</f>
        <v>0</v>
      </c>
      <c r="D42" s="24">
        <v>0</v>
      </c>
      <c r="E42" s="24">
        <f>I42+K42+M42+O42+Q42+S42+U42+W42+Y42+AA42+AC42+AE42</f>
        <v>0</v>
      </c>
      <c r="F42" s="24">
        <v>0</v>
      </c>
      <c r="G42" s="24">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25">
        <v>0</v>
      </c>
      <c r="AE42" s="25">
        <v>0</v>
      </c>
      <c r="AF42" s="5"/>
    </row>
    <row r="43" spans="1:32" s="15" customFormat="1" ht="16.5" customHeight="1">
      <c r="A43" s="18" t="s">
        <v>24</v>
      </c>
      <c r="B43" s="25">
        <f>H43+J43+L43+N43+P43+R43+T43+V43+X43+Z43+AB43+AD43</f>
        <v>8.9</v>
      </c>
      <c r="C43" s="24">
        <f>H43+J43+L43+N43+P43+R43+T43+V43+X43+Z43+AA2948+AB43+AD43</f>
        <v>8.9</v>
      </c>
      <c r="D43" s="24">
        <v>8.9</v>
      </c>
      <c r="E43" s="24">
        <f>I43+K43+M43+O43+Q43+S43+U43+W43+Y43+AA43+AC43+AE43</f>
        <v>8.899</v>
      </c>
      <c r="F43" s="24">
        <f>(E43/B43)*100</f>
        <v>99.9887640449438</v>
      </c>
      <c r="G43" s="24">
        <f>(E43/C43)*100</f>
        <v>99.9887640449438</v>
      </c>
      <c r="H43" s="25">
        <v>0</v>
      </c>
      <c r="I43" s="25">
        <v>0</v>
      </c>
      <c r="J43" s="25">
        <v>0</v>
      </c>
      <c r="K43" s="25">
        <v>0</v>
      </c>
      <c r="L43" s="25">
        <v>0</v>
      </c>
      <c r="M43" s="25">
        <v>0</v>
      </c>
      <c r="N43" s="25">
        <v>0</v>
      </c>
      <c r="O43" s="25">
        <v>0</v>
      </c>
      <c r="P43" s="25">
        <v>0</v>
      </c>
      <c r="Q43" s="25">
        <v>0</v>
      </c>
      <c r="R43" s="25">
        <v>0</v>
      </c>
      <c r="S43" s="25">
        <v>0</v>
      </c>
      <c r="T43" s="25">
        <v>8.9</v>
      </c>
      <c r="U43" s="25">
        <v>0</v>
      </c>
      <c r="V43" s="25">
        <v>0</v>
      </c>
      <c r="W43" s="25">
        <v>0</v>
      </c>
      <c r="X43" s="25">
        <v>0</v>
      </c>
      <c r="Y43" s="25">
        <v>8.899</v>
      </c>
      <c r="Z43" s="25">
        <v>0</v>
      </c>
      <c r="AA43" s="25">
        <v>0</v>
      </c>
      <c r="AB43" s="25">
        <v>0</v>
      </c>
      <c r="AC43" s="25">
        <v>0</v>
      </c>
      <c r="AD43" s="25">
        <v>0</v>
      </c>
      <c r="AE43" s="25">
        <v>0</v>
      </c>
      <c r="AF43" s="5"/>
    </row>
    <row r="44" spans="1:32" s="15" customFormat="1" ht="16.5" customHeight="1">
      <c r="A44" s="18" t="s">
        <v>25</v>
      </c>
      <c r="B44" s="25">
        <f>H44+J44+L44+N44+P44+R44+T44+V44+X44+Z44+AB44+AD44</f>
        <v>0</v>
      </c>
      <c r="C44" s="24">
        <f>H44+J44+L44+N44+P44+R44+T44+V44+X44+Z44+AA2949+AB44+AD44</f>
        <v>0</v>
      </c>
      <c r="D44" s="24">
        <v>0</v>
      </c>
      <c r="E44" s="24">
        <f>I44+K44+M44+O44+Q44+S44+U44+W44+Y44+AA44+AC44+AE44</f>
        <v>0</v>
      </c>
      <c r="F44" s="24">
        <v>0</v>
      </c>
      <c r="G44" s="24">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5">
        <v>0</v>
      </c>
      <c r="AA44" s="25">
        <v>0</v>
      </c>
      <c r="AB44" s="25">
        <v>0</v>
      </c>
      <c r="AC44" s="25">
        <v>0</v>
      </c>
      <c r="AD44" s="25">
        <v>0</v>
      </c>
      <c r="AE44" s="25">
        <v>0</v>
      </c>
      <c r="AF44" s="5"/>
    </row>
    <row r="45" spans="1:32" s="15" customFormat="1" ht="18.75" customHeight="1">
      <c r="A45" s="16" t="s">
        <v>69</v>
      </c>
      <c r="B45" s="25"/>
      <c r="C45" s="24"/>
      <c r="D45" s="24"/>
      <c r="E45" s="24"/>
      <c r="F45" s="24"/>
      <c r="G45" s="24"/>
      <c r="H45" s="25"/>
      <c r="I45" s="25"/>
      <c r="J45" s="25"/>
      <c r="K45" s="25"/>
      <c r="L45" s="25"/>
      <c r="M45" s="25"/>
      <c r="N45" s="25"/>
      <c r="O45" s="25"/>
      <c r="P45" s="25"/>
      <c r="Q45" s="25"/>
      <c r="R45" s="25"/>
      <c r="S45" s="25"/>
      <c r="T45" s="25"/>
      <c r="U45" s="25"/>
      <c r="V45" s="25"/>
      <c r="W45" s="25"/>
      <c r="X45" s="25"/>
      <c r="Y45" s="25"/>
      <c r="Z45" s="25"/>
      <c r="AA45" s="25"/>
      <c r="AB45" s="25"/>
      <c r="AC45" s="25"/>
      <c r="AD45" s="25"/>
      <c r="AE45" s="25"/>
      <c r="AF45" s="5"/>
    </row>
    <row r="46" spans="1:32" s="15" customFormat="1" ht="55.5" customHeight="1">
      <c r="A46" s="16" t="s">
        <v>36</v>
      </c>
      <c r="B46" s="25"/>
      <c r="C46" s="31"/>
      <c r="D46" s="31"/>
      <c r="E46" s="29"/>
      <c r="F46" s="24"/>
      <c r="G46" s="24"/>
      <c r="H46" s="29"/>
      <c r="I46" s="29"/>
      <c r="J46" s="29"/>
      <c r="K46" s="29"/>
      <c r="L46" s="29"/>
      <c r="M46" s="29"/>
      <c r="N46" s="29"/>
      <c r="O46" s="29"/>
      <c r="P46" s="29"/>
      <c r="Q46" s="29"/>
      <c r="R46" s="29"/>
      <c r="S46" s="29"/>
      <c r="T46" s="29"/>
      <c r="U46" s="29"/>
      <c r="V46" s="29"/>
      <c r="W46" s="29"/>
      <c r="X46" s="29"/>
      <c r="Y46" s="29"/>
      <c r="Z46" s="29"/>
      <c r="AA46" s="29"/>
      <c r="AB46" s="29"/>
      <c r="AC46" s="29"/>
      <c r="AD46" s="25"/>
      <c r="AE46" s="29"/>
      <c r="AF46" s="30"/>
    </row>
    <row r="47" spans="1:32" s="15" customFormat="1" ht="57.75" customHeight="1">
      <c r="A47" s="18" t="s">
        <v>34</v>
      </c>
      <c r="B47" s="34"/>
      <c r="C47" s="29"/>
      <c r="D47" s="29"/>
      <c r="E47" s="29"/>
      <c r="F47" s="24"/>
      <c r="G47" s="24"/>
      <c r="H47" s="29"/>
      <c r="I47" s="29"/>
      <c r="J47" s="29"/>
      <c r="K47" s="29"/>
      <c r="L47" s="29"/>
      <c r="M47" s="29"/>
      <c r="N47" s="29"/>
      <c r="O47" s="29"/>
      <c r="P47" s="29"/>
      <c r="Q47" s="29"/>
      <c r="R47" s="29"/>
      <c r="S47" s="29"/>
      <c r="T47" s="29"/>
      <c r="U47" s="29"/>
      <c r="V47" s="29"/>
      <c r="W47" s="29"/>
      <c r="X47" s="29"/>
      <c r="Y47" s="29"/>
      <c r="Z47" s="29"/>
      <c r="AA47" s="29"/>
      <c r="AB47" s="29"/>
      <c r="AC47" s="29"/>
      <c r="AD47" s="29"/>
      <c r="AE47" s="29"/>
      <c r="AF47" s="87" t="s">
        <v>92</v>
      </c>
    </row>
    <row r="48" spans="1:32" s="15" customFormat="1" ht="16.5">
      <c r="A48" s="16" t="s">
        <v>29</v>
      </c>
      <c r="B48" s="23">
        <f>B49+B50+B51+B52</f>
        <v>105.4</v>
      </c>
      <c r="C48" s="23">
        <f>C49+C50+C51+C52</f>
        <v>105.4</v>
      </c>
      <c r="D48" s="23">
        <f>D49+D50+D51+D52</f>
        <v>102.51</v>
      </c>
      <c r="E48" s="23">
        <f>E49+E50+E51+E52</f>
        <v>102.51</v>
      </c>
      <c r="F48" s="24">
        <f>(E48/B48)*100</f>
        <v>97.25806451612902</v>
      </c>
      <c r="G48" s="24">
        <f>(E48/C48)*100</f>
        <v>97.25806451612902</v>
      </c>
      <c r="H48" s="23">
        <f aca="true" t="shared" si="8" ref="H48:AE48">H49+H50+H51+H52</f>
        <v>0</v>
      </c>
      <c r="I48" s="23">
        <f t="shared" si="8"/>
        <v>0</v>
      </c>
      <c r="J48" s="23">
        <f t="shared" si="8"/>
        <v>0</v>
      </c>
      <c r="K48" s="23">
        <f t="shared" si="8"/>
        <v>0</v>
      </c>
      <c r="L48" s="23">
        <f t="shared" si="8"/>
        <v>0</v>
      </c>
      <c r="M48" s="23">
        <f t="shared" si="8"/>
        <v>0</v>
      </c>
      <c r="N48" s="23">
        <f t="shared" si="8"/>
        <v>0</v>
      </c>
      <c r="O48" s="23">
        <f t="shared" si="8"/>
        <v>0</v>
      </c>
      <c r="P48" s="23">
        <f t="shared" si="8"/>
        <v>105.4</v>
      </c>
      <c r="Q48" s="23">
        <f t="shared" si="8"/>
        <v>0</v>
      </c>
      <c r="R48" s="23">
        <f t="shared" si="8"/>
        <v>0</v>
      </c>
      <c r="S48" s="23">
        <f t="shared" si="8"/>
        <v>0</v>
      </c>
      <c r="T48" s="23">
        <f t="shared" si="8"/>
        <v>0</v>
      </c>
      <c r="U48" s="23">
        <f t="shared" si="8"/>
        <v>48.27</v>
      </c>
      <c r="V48" s="23">
        <f t="shared" si="8"/>
        <v>0</v>
      </c>
      <c r="W48" s="23">
        <f t="shared" si="8"/>
        <v>0</v>
      </c>
      <c r="X48" s="23">
        <f t="shared" si="8"/>
        <v>0</v>
      </c>
      <c r="Y48" s="23">
        <f t="shared" si="8"/>
        <v>0</v>
      </c>
      <c r="Z48" s="23">
        <f t="shared" si="8"/>
        <v>0</v>
      </c>
      <c r="AA48" s="23">
        <f t="shared" si="8"/>
        <v>0</v>
      </c>
      <c r="AB48" s="23">
        <f t="shared" si="8"/>
        <v>0</v>
      </c>
      <c r="AC48" s="23">
        <f t="shared" si="8"/>
        <v>0</v>
      </c>
      <c r="AD48" s="23">
        <f t="shared" si="8"/>
        <v>0</v>
      </c>
      <c r="AE48" s="23">
        <f t="shared" si="8"/>
        <v>54.24</v>
      </c>
      <c r="AF48" s="88"/>
    </row>
    <row r="49" spans="1:32" s="15" customFormat="1" ht="16.5">
      <c r="A49" s="18" t="s">
        <v>22</v>
      </c>
      <c r="B49" s="25">
        <f>H49+J49+L49+N49+P49+R49+T49+V49+X49+Z49+AB49+AD49</f>
        <v>0</v>
      </c>
      <c r="C49" s="24">
        <f>H49+J49+L49+N49+P49+R49+T49+V49+X49+Z49+AA2954+AB49+AD49</f>
        <v>0</v>
      </c>
      <c r="D49" s="23">
        <f>E49</f>
        <v>0</v>
      </c>
      <c r="E49" s="24">
        <f>I49+K49+M49+O49+Q49+S49+U49+W49+Y49+AA49+AC49+AE49</f>
        <v>0</v>
      </c>
      <c r="F49" s="24"/>
      <c r="G49" s="24"/>
      <c r="H49" s="25">
        <v>0</v>
      </c>
      <c r="I49" s="24">
        <v>0</v>
      </c>
      <c r="J49" s="23">
        <v>0</v>
      </c>
      <c r="K49" s="23">
        <v>0</v>
      </c>
      <c r="L49" s="25">
        <v>0</v>
      </c>
      <c r="M49" s="25">
        <v>0</v>
      </c>
      <c r="N49" s="25">
        <v>0</v>
      </c>
      <c r="O49" s="24">
        <v>0</v>
      </c>
      <c r="P49" s="25">
        <v>0</v>
      </c>
      <c r="Q49" s="24">
        <v>0</v>
      </c>
      <c r="R49" s="25">
        <v>0</v>
      </c>
      <c r="S49" s="24">
        <v>0</v>
      </c>
      <c r="T49" s="25">
        <v>0</v>
      </c>
      <c r="U49" s="24">
        <v>0</v>
      </c>
      <c r="V49" s="25">
        <v>0</v>
      </c>
      <c r="W49" s="24">
        <v>0</v>
      </c>
      <c r="X49" s="25">
        <v>0</v>
      </c>
      <c r="Y49" s="24">
        <v>0</v>
      </c>
      <c r="Z49" s="25">
        <v>0</v>
      </c>
      <c r="AA49" s="24">
        <v>0</v>
      </c>
      <c r="AB49" s="25">
        <v>0</v>
      </c>
      <c r="AC49" s="24">
        <v>0</v>
      </c>
      <c r="AD49" s="25">
        <v>0</v>
      </c>
      <c r="AE49" s="24">
        <v>0</v>
      </c>
      <c r="AF49" s="88"/>
    </row>
    <row r="50" spans="1:32" s="15" customFormat="1" ht="16.5">
      <c r="A50" s="18" t="s">
        <v>23</v>
      </c>
      <c r="B50" s="25">
        <f>H50+J50+L50+N50+P50+R50+T50+V50+X50+Z50+AB50+AD50</f>
        <v>105.4</v>
      </c>
      <c r="C50" s="24">
        <f>H50+J50+L50+N50+P50+R50+T50+V50+X50+Z50+AA2955+AB50+AD50</f>
        <v>105.4</v>
      </c>
      <c r="D50" s="23">
        <f>E50</f>
        <v>102.51</v>
      </c>
      <c r="E50" s="24">
        <f>I50+K50+M50+O50+Q50+S50+U50+W50+Y50+AA50+AC50+AE50</f>
        <v>102.51</v>
      </c>
      <c r="F50" s="24">
        <f>(E50/B50)*100</f>
        <v>97.25806451612902</v>
      </c>
      <c r="G50" s="24">
        <f>(E50/C50)*100</f>
        <v>97.25806451612902</v>
      </c>
      <c r="H50" s="25">
        <v>0</v>
      </c>
      <c r="I50" s="24">
        <v>0</v>
      </c>
      <c r="J50" s="23">
        <v>0</v>
      </c>
      <c r="K50" s="23">
        <v>0</v>
      </c>
      <c r="L50" s="25">
        <v>0</v>
      </c>
      <c r="M50" s="25">
        <v>0</v>
      </c>
      <c r="N50" s="25">
        <v>0</v>
      </c>
      <c r="O50" s="24">
        <v>0</v>
      </c>
      <c r="P50" s="25">
        <v>105.4</v>
      </c>
      <c r="Q50" s="24">
        <v>0</v>
      </c>
      <c r="R50" s="25">
        <v>0</v>
      </c>
      <c r="S50" s="24">
        <v>0</v>
      </c>
      <c r="T50" s="25">
        <v>0</v>
      </c>
      <c r="U50" s="24">
        <v>48.27</v>
      </c>
      <c r="V50" s="25">
        <v>0</v>
      </c>
      <c r="W50" s="24">
        <v>0</v>
      </c>
      <c r="X50" s="25">
        <v>0</v>
      </c>
      <c r="Y50" s="24">
        <v>0</v>
      </c>
      <c r="Z50" s="25">
        <v>0</v>
      </c>
      <c r="AA50" s="24">
        <v>0</v>
      </c>
      <c r="AB50" s="25">
        <v>0</v>
      </c>
      <c r="AC50" s="24">
        <v>0</v>
      </c>
      <c r="AD50" s="25">
        <v>0</v>
      </c>
      <c r="AE50" s="24">
        <v>54.24</v>
      </c>
      <c r="AF50" s="88"/>
    </row>
    <row r="51" spans="1:32" s="15" customFormat="1" ht="16.5" customHeight="1">
      <c r="A51" s="18" t="s">
        <v>24</v>
      </c>
      <c r="B51" s="25">
        <f>H51+J51+L51+N51+P51+R51+T51+V51+X51+Z51+AB51+AD51</f>
        <v>0</v>
      </c>
      <c r="C51" s="24">
        <f>H51+J51+L51+N51+P51+R51+T51+V51+X51+Z51+AA2956+AB51+AD51</f>
        <v>0</v>
      </c>
      <c r="D51" s="23">
        <f>E51</f>
        <v>0</v>
      </c>
      <c r="E51" s="24">
        <f>I51+K51+M51+O51+Q51+S51+U51+W51+Y51+AA51+AC51+AE51</f>
        <v>0</v>
      </c>
      <c r="F51" s="24"/>
      <c r="G51" s="24"/>
      <c r="H51" s="25">
        <v>0</v>
      </c>
      <c r="I51" s="24">
        <v>0</v>
      </c>
      <c r="J51" s="23">
        <v>0</v>
      </c>
      <c r="K51" s="23">
        <v>0</v>
      </c>
      <c r="L51" s="25">
        <v>0</v>
      </c>
      <c r="M51" s="25">
        <v>0</v>
      </c>
      <c r="N51" s="25">
        <v>0</v>
      </c>
      <c r="O51" s="24">
        <v>0</v>
      </c>
      <c r="P51" s="25">
        <v>0</v>
      </c>
      <c r="Q51" s="24">
        <v>0</v>
      </c>
      <c r="R51" s="25">
        <v>0</v>
      </c>
      <c r="S51" s="24">
        <v>0</v>
      </c>
      <c r="T51" s="25">
        <v>0</v>
      </c>
      <c r="U51" s="24">
        <v>0</v>
      </c>
      <c r="V51" s="25">
        <v>0</v>
      </c>
      <c r="W51" s="24">
        <v>0</v>
      </c>
      <c r="X51" s="25">
        <v>0</v>
      </c>
      <c r="Y51" s="24">
        <v>0</v>
      </c>
      <c r="Z51" s="25">
        <v>0</v>
      </c>
      <c r="AA51" s="24">
        <v>0</v>
      </c>
      <c r="AB51" s="25">
        <v>0</v>
      </c>
      <c r="AC51" s="24">
        <v>0</v>
      </c>
      <c r="AD51" s="25">
        <v>0</v>
      </c>
      <c r="AE51" s="24">
        <v>0</v>
      </c>
      <c r="AF51" s="88"/>
    </row>
    <row r="52" spans="1:32" s="28" customFormat="1" ht="84.75" customHeight="1">
      <c r="A52" s="36" t="s">
        <v>25</v>
      </c>
      <c r="B52" s="23">
        <f>H52+J52+L52+N52+P52+R52+T52+V52+X52+Z52+AB52+AD52</f>
        <v>0</v>
      </c>
      <c r="C52" s="24">
        <f>H52+J52+L52+N52+P52+R52+T52+V52+X52+Z52+AA2957+AB52+AD52</f>
        <v>0</v>
      </c>
      <c r="D52" s="23">
        <f>E52</f>
        <v>0</v>
      </c>
      <c r="E52" s="24">
        <f>I52+K52+M52+O52+Q52+S52+U52+W52+Y52+AA52+AC52+AE52</f>
        <v>0</v>
      </c>
      <c r="F52" s="24"/>
      <c r="G52" s="24"/>
      <c r="H52" s="23">
        <v>0</v>
      </c>
      <c r="I52" s="24">
        <v>0</v>
      </c>
      <c r="J52" s="23">
        <v>0</v>
      </c>
      <c r="K52" s="23">
        <v>0</v>
      </c>
      <c r="L52" s="23">
        <v>0</v>
      </c>
      <c r="M52" s="23">
        <v>0</v>
      </c>
      <c r="N52" s="23">
        <v>0</v>
      </c>
      <c r="O52" s="24">
        <v>0</v>
      </c>
      <c r="P52" s="23">
        <v>0</v>
      </c>
      <c r="Q52" s="24">
        <v>0</v>
      </c>
      <c r="R52" s="23">
        <v>0</v>
      </c>
      <c r="S52" s="24">
        <v>0</v>
      </c>
      <c r="T52" s="23">
        <v>0</v>
      </c>
      <c r="U52" s="24">
        <v>0</v>
      </c>
      <c r="V52" s="23">
        <v>0</v>
      </c>
      <c r="W52" s="24">
        <v>0</v>
      </c>
      <c r="X52" s="23">
        <v>0</v>
      </c>
      <c r="Y52" s="24">
        <v>0</v>
      </c>
      <c r="Z52" s="23">
        <v>0</v>
      </c>
      <c r="AA52" s="24">
        <v>0</v>
      </c>
      <c r="AB52" s="23">
        <v>0</v>
      </c>
      <c r="AC52" s="24">
        <v>0</v>
      </c>
      <c r="AD52" s="23">
        <v>0</v>
      </c>
      <c r="AE52" s="24">
        <v>0</v>
      </c>
      <c r="AF52" s="89"/>
    </row>
    <row r="53" spans="1:32" s="15" customFormat="1" ht="72.75" customHeight="1">
      <c r="A53" s="32" t="s">
        <v>38</v>
      </c>
      <c r="B53" s="33"/>
      <c r="C53" s="29"/>
      <c r="D53" s="29"/>
      <c r="E53" s="29"/>
      <c r="F53" s="24"/>
      <c r="G53" s="24"/>
      <c r="H53" s="29"/>
      <c r="I53" s="29"/>
      <c r="J53" s="23"/>
      <c r="K53" s="23"/>
      <c r="L53" s="29"/>
      <c r="M53" s="29"/>
      <c r="N53" s="29"/>
      <c r="O53" s="29"/>
      <c r="P53" s="29"/>
      <c r="Q53" s="29"/>
      <c r="R53" s="29"/>
      <c r="S53" s="29"/>
      <c r="T53" s="29"/>
      <c r="U53" s="29"/>
      <c r="V53" s="29"/>
      <c r="W53" s="29"/>
      <c r="X53" s="29"/>
      <c r="Y53" s="29"/>
      <c r="Z53" s="25"/>
      <c r="AA53" s="29"/>
      <c r="AB53" s="29"/>
      <c r="AC53" s="29"/>
      <c r="AD53" s="29"/>
      <c r="AE53" s="29"/>
      <c r="AF53" s="95" t="s">
        <v>87</v>
      </c>
    </row>
    <row r="54" spans="1:32" s="15" customFormat="1" ht="18" customHeight="1">
      <c r="A54" s="16" t="s">
        <v>29</v>
      </c>
      <c r="B54" s="23">
        <f>B55+B56+B57+B58</f>
        <v>144.9</v>
      </c>
      <c r="C54" s="23">
        <f>C55+C56+C57+C58</f>
        <v>144.9</v>
      </c>
      <c r="D54" s="23">
        <f>D55+D56+D57+D58</f>
        <v>144.85</v>
      </c>
      <c r="E54" s="23">
        <f>E55+E56+E57+E58</f>
        <v>144.85</v>
      </c>
      <c r="F54" s="35">
        <f>(E54/B54)*100</f>
        <v>99.96549344375431</v>
      </c>
      <c r="G54" s="35">
        <f>(E54/C54)*100</f>
        <v>99.96549344375431</v>
      </c>
      <c r="H54" s="23">
        <f aca="true" t="shared" si="9" ref="H54:AE54">H55+H56+H57+H58</f>
        <v>0</v>
      </c>
      <c r="I54" s="23">
        <f t="shared" si="9"/>
        <v>0</v>
      </c>
      <c r="J54" s="23">
        <f t="shared" si="9"/>
        <v>0</v>
      </c>
      <c r="K54" s="23">
        <f t="shared" si="9"/>
        <v>0</v>
      </c>
      <c r="L54" s="23">
        <f t="shared" si="9"/>
        <v>0</v>
      </c>
      <c r="M54" s="23">
        <f t="shared" si="9"/>
        <v>0</v>
      </c>
      <c r="N54" s="23">
        <f t="shared" si="9"/>
        <v>50</v>
      </c>
      <c r="O54" s="23">
        <f t="shared" si="9"/>
        <v>0</v>
      </c>
      <c r="P54" s="23">
        <f t="shared" si="9"/>
        <v>40</v>
      </c>
      <c r="Q54" s="23">
        <f t="shared" si="9"/>
        <v>0</v>
      </c>
      <c r="R54" s="23">
        <f t="shared" si="9"/>
        <v>54.900000000000006</v>
      </c>
      <c r="S54" s="23">
        <f t="shared" si="9"/>
        <v>0</v>
      </c>
      <c r="T54" s="23">
        <f t="shared" si="9"/>
        <v>0</v>
      </c>
      <c r="U54" s="23">
        <f t="shared" si="9"/>
        <v>144.85</v>
      </c>
      <c r="V54" s="23">
        <f t="shared" si="9"/>
        <v>0</v>
      </c>
      <c r="W54" s="23">
        <f t="shared" si="9"/>
        <v>0</v>
      </c>
      <c r="X54" s="23">
        <f t="shared" si="9"/>
        <v>0</v>
      </c>
      <c r="Y54" s="23">
        <f t="shared" si="9"/>
        <v>0</v>
      </c>
      <c r="Z54" s="23">
        <f t="shared" si="9"/>
        <v>0</v>
      </c>
      <c r="AA54" s="23">
        <f t="shared" si="9"/>
        <v>0</v>
      </c>
      <c r="AB54" s="23">
        <f t="shared" si="9"/>
        <v>0</v>
      </c>
      <c r="AC54" s="23">
        <f t="shared" si="9"/>
        <v>0</v>
      </c>
      <c r="AD54" s="23">
        <f t="shared" si="9"/>
        <v>0</v>
      </c>
      <c r="AE54" s="23">
        <f t="shared" si="9"/>
        <v>0</v>
      </c>
      <c r="AF54" s="110"/>
    </row>
    <row r="55" spans="1:32" s="15" customFormat="1" ht="16.5">
      <c r="A55" s="18" t="s">
        <v>22</v>
      </c>
      <c r="B55" s="25">
        <f>H55+J55+L55+N55+P55+R55+T55+V55+X55+Z55+AB55+AD55</f>
        <v>0</v>
      </c>
      <c r="C55" s="24">
        <f>H55+J55+L55+N55+P55+R55+T55+V55+X55+Z55+AA2960+AB55+AD55</f>
        <v>0</v>
      </c>
      <c r="D55" s="23">
        <f>E55</f>
        <v>0</v>
      </c>
      <c r="E55" s="24">
        <f>I55+K55+M55+O55+Q55+S55+U55+W55+Y55</f>
        <v>0</v>
      </c>
      <c r="F55" s="24"/>
      <c r="G55" s="24"/>
      <c r="H55" s="25">
        <v>0</v>
      </c>
      <c r="I55" s="25">
        <v>0</v>
      </c>
      <c r="J55" s="23">
        <v>0</v>
      </c>
      <c r="K55" s="23">
        <v>0</v>
      </c>
      <c r="L55" s="25">
        <v>0</v>
      </c>
      <c r="M55" s="25">
        <v>0</v>
      </c>
      <c r="N55" s="25">
        <v>0</v>
      </c>
      <c r="O55" s="25">
        <v>0</v>
      </c>
      <c r="P55" s="25">
        <v>0</v>
      </c>
      <c r="Q55" s="25">
        <v>0</v>
      </c>
      <c r="R55" s="25">
        <v>0</v>
      </c>
      <c r="S55" s="25">
        <v>0</v>
      </c>
      <c r="T55" s="25">
        <v>0</v>
      </c>
      <c r="U55" s="25">
        <v>0</v>
      </c>
      <c r="V55" s="25">
        <v>0</v>
      </c>
      <c r="W55" s="25">
        <v>0</v>
      </c>
      <c r="X55" s="25">
        <v>0</v>
      </c>
      <c r="Y55" s="25">
        <v>0</v>
      </c>
      <c r="Z55" s="25">
        <v>0</v>
      </c>
      <c r="AA55" s="25">
        <v>0</v>
      </c>
      <c r="AB55" s="25">
        <v>0</v>
      </c>
      <c r="AC55" s="25">
        <v>0</v>
      </c>
      <c r="AD55" s="25">
        <v>0</v>
      </c>
      <c r="AE55" s="25">
        <v>0</v>
      </c>
      <c r="AF55" s="110"/>
    </row>
    <row r="56" spans="1:32" s="28" customFormat="1" ht="19.5" customHeight="1">
      <c r="A56" s="36" t="s">
        <v>23</v>
      </c>
      <c r="B56" s="23">
        <f>H56+J56+L56+N56+P56+R56+T56+V56+X56+Z56+AB56+AD56</f>
        <v>144.9</v>
      </c>
      <c r="C56" s="24">
        <f>H56+J56+L56+N56+P56+R56+T56+V56+X56+Z56+AA2961+AB56+AD56</f>
        <v>144.9</v>
      </c>
      <c r="D56" s="23">
        <f>E56</f>
        <v>144.85</v>
      </c>
      <c r="E56" s="24">
        <f>I56+K56+M56+O56+Q56+S56+U56+W56+Y56+AA56+AC56+AE56</f>
        <v>144.85</v>
      </c>
      <c r="F56" s="35">
        <f>(E56/B56)*100</f>
        <v>99.96549344375431</v>
      </c>
      <c r="G56" s="35">
        <f>(E56/C56)*100</f>
        <v>99.96549344375431</v>
      </c>
      <c r="H56" s="23">
        <v>0</v>
      </c>
      <c r="I56" s="23">
        <v>0</v>
      </c>
      <c r="J56" s="23">
        <v>0</v>
      </c>
      <c r="K56" s="23">
        <v>0</v>
      </c>
      <c r="L56" s="23">
        <v>0</v>
      </c>
      <c r="M56" s="23">
        <v>0</v>
      </c>
      <c r="N56" s="23">
        <v>50</v>
      </c>
      <c r="O56" s="23">
        <v>0</v>
      </c>
      <c r="P56" s="24">
        <v>40</v>
      </c>
      <c r="Q56" s="23">
        <v>0</v>
      </c>
      <c r="R56" s="24">
        <f>134-79.1</f>
        <v>54.900000000000006</v>
      </c>
      <c r="S56" s="23">
        <v>0</v>
      </c>
      <c r="T56" s="23">
        <v>0</v>
      </c>
      <c r="U56" s="23">
        <v>144.85</v>
      </c>
      <c r="V56" s="23">
        <v>0</v>
      </c>
      <c r="W56" s="23">
        <v>0</v>
      </c>
      <c r="X56" s="23">
        <v>0</v>
      </c>
      <c r="Y56" s="23">
        <v>0</v>
      </c>
      <c r="Z56" s="23">
        <v>0</v>
      </c>
      <c r="AA56" s="23">
        <v>0</v>
      </c>
      <c r="AB56" s="23">
        <v>0</v>
      </c>
      <c r="AC56" s="23">
        <v>0</v>
      </c>
      <c r="AD56" s="23">
        <v>0</v>
      </c>
      <c r="AE56" s="23">
        <v>0</v>
      </c>
      <c r="AF56" s="110"/>
    </row>
    <row r="57" spans="1:32" s="15" customFormat="1" ht="21.75" customHeight="1">
      <c r="A57" s="18" t="s">
        <v>24</v>
      </c>
      <c r="B57" s="25">
        <f>H57+J57+L57+N57+P57+R57+T57+V57+X57+Z57+AB57+AD57</f>
        <v>0</v>
      </c>
      <c r="C57" s="24">
        <f>H57+J57+L57+N57+P57+R57+T57+V57+X57+Z57+AA2962+AB57+AD57</f>
        <v>0</v>
      </c>
      <c r="D57" s="23">
        <f>E57</f>
        <v>0</v>
      </c>
      <c r="E57" s="24">
        <f>I57+K57+M57+O57+Q57+S57+U57+W57+Y57+AA57+AC57+AE57</f>
        <v>0</v>
      </c>
      <c r="F57" s="24"/>
      <c r="G57" s="24"/>
      <c r="H57" s="25">
        <v>0</v>
      </c>
      <c r="I57" s="25">
        <v>0</v>
      </c>
      <c r="J57" s="23">
        <v>0</v>
      </c>
      <c r="K57" s="23">
        <v>0</v>
      </c>
      <c r="L57" s="25">
        <v>0</v>
      </c>
      <c r="M57" s="25">
        <v>0</v>
      </c>
      <c r="N57" s="25">
        <v>0</v>
      </c>
      <c r="O57" s="25">
        <v>0</v>
      </c>
      <c r="P57" s="25">
        <v>0</v>
      </c>
      <c r="Q57" s="25">
        <v>0</v>
      </c>
      <c r="R57" s="25">
        <v>0</v>
      </c>
      <c r="S57" s="25">
        <v>0</v>
      </c>
      <c r="T57" s="25">
        <v>0</v>
      </c>
      <c r="U57" s="25">
        <v>0</v>
      </c>
      <c r="V57" s="25">
        <v>0</v>
      </c>
      <c r="W57" s="25">
        <v>0</v>
      </c>
      <c r="X57" s="25">
        <v>0</v>
      </c>
      <c r="Y57" s="25">
        <v>0</v>
      </c>
      <c r="Z57" s="25">
        <v>0</v>
      </c>
      <c r="AA57" s="25">
        <v>0</v>
      </c>
      <c r="AB57" s="25">
        <v>0</v>
      </c>
      <c r="AC57" s="25">
        <v>0</v>
      </c>
      <c r="AD57" s="25">
        <v>0</v>
      </c>
      <c r="AE57" s="25">
        <v>0</v>
      </c>
      <c r="AF57" s="110"/>
    </row>
    <row r="58" spans="1:32" s="15" customFormat="1" ht="60" customHeight="1">
      <c r="A58" s="18" t="s">
        <v>25</v>
      </c>
      <c r="B58" s="23">
        <f>H58+J58+L58+N58+P58+R58+T58++V58+X58+Z58+AB58+AD58</f>
        <v>0</v>
      </c>
      <c r="C58" s="24">
        <f>H58+J58+L58+N58+P58+R58+T58+V58+X58+Z58+AA2963+AB58+AD58</f>
        <v>0</v>
      </c>
      <c r="D58" s="23">
        <f>E58</f>
        <v>0</v>
      </c>
      <c r="E58" s="24">
        <f>I58+K58+M58+O58+Q58+S58+U58+W58+Y58+AA58+AC58+AE58</f>
        <v>0</v>
      </c>
      <c r="F58" s="24"/>
      <c r="G58" s="24"/>
      <c r="H58" s="23">
        <v>0</v>
      </c>
      <c r="I58" s="23">
        <v>0</v>
      </c>
      <c r="J58" s="23">
        <v>0</v>
      </c>
      <c r="K58" s="23">
        <v>0</v>
      </c>
      <c r="L58" s="23">
        <v>0</v>
      </c>
      <c r="M58" s="23">
        <v>0</v>
      </c>
      <c r="N58" s="25">
        <v>0</v>
      </c>
      <c r="O58" s="25">
        <v>0</v>
      </c>
      <c r="P58" s="25">
        <v>0</v>
      </c>
      <c r="Q58" s="25">
        <v>0</v>
      </c>
      <c r="R58" s="25">
        <v>0</v>
      </c>
      <c r="S58" s="25">
        <v>0</v>
      </c>
      <c r="T58" s="25">
        <v>0</v>
      </c>
      <c r="U58" s="25">
        <v>0</v>
      </c>
      <c r="V58" s="25">
        <v>0</v>
      </c>
      <c r="W58" s="25">
        <v>0</v>
      </c>
      <c r="X58" s="25">
        <v>0</v>
      </c>
      <c r="Y58" s="25">
        <v>0</v>
      </c>
      <c r="Z58" s="25">
        <v>0</v>
      </c>
      <c r="AA58" s="25">
        <v>0</v>
      </c>
      <c r="AB58" s="25">
        <v>0</v>
      </c>
      <c r="AC58" s="25">
        <v>0</v>
      </c>
      <c r="AD58" s="25">
        <v>0</v>
      </c>
      <c r="AE58" s="25">
        <v>0</v>
      </c>
      <c r="AF58" s="111"/>
    </row>
    <row r="59" spans="1:32" s="15" customFormat="1" ht="39" customHeight="1">
      <c r="A59" s="18" t="s">
        <v>39</v>
      </c>
      <c r="B59" s="25"/>
      <c r="C59" s="31"/>
      <c r="D59" s="31"/>
      <c r="E59" s="29"/>
      <c r="F59" s="24"/>
      <c r="G59" s="24"/>
      <c r="H59" s="25"/>
      <c r="I59" s="29"/>
      <c r="J59" s="23"/>
      <c r="K59" s="23"/>
      <c r="L59" s="25"/>
      <c r="M59" s="29"/>
      <c r="N59" s="25"/>
      <c r="O59" s="29"/>
      <c r="P59" s="25"/>
      <c r="Q59" s="29"/>
      <c r="R59" s="25"/>
      <c r="S59" s="29"/>
      <c r="T59" s="25"/>
      <c r="U59" s="29"/>
      <c r="V59" s="25"/>
      <c r="W59" s="29"/>
      <c r="X59" s="25"/>
      <c r="Y59" s="29"/>
      <c r="Z59" s="25"/>
      <c r="AA59" s="29"/>
      <c r="AB59" s="29"/>
      <c r="AC59" s="29"/>
      <c r="AD59" s="29"/>
      <c r="AE59" s="29"/>
      <c r="AF59" s="95" t="s">
        <v>93</v>
      </c>
    </row>
    <row r="60" spans="1:32" s="15" customFormat="1" ht="16.5">
      <c r="A60" s="16" t="s">
        <v>29</v>
      </c>
      <c r="B60" s="23">
        <f>B61+B62+B63+B64</f>
        <v>120</v>
      </c>
      <c r="C60" s="23">
        <f>C61+C62+C63+C64</f>
        <v>120</v>
      </c>
      <c r="D60" s="23">
        <f>D61+D62+D63+D64</f>
        <v>120</v>
      </c>
      <c r="E60" s="23">
        <f>E61+E62+E63+E64</f>
        <v>120</v>
      </c>
      <c r="F60" s="24"/>
      <c r="G60" s="24"/>
      <c r="H60" s="23">
        <f aca="true" t="shared" si="10" ref="H60:AE60">H61+H62+H63+H64</f>
        <v>0</v>
      </c>
      <c r="I60" s="23">
        <f t="shared" si="10"/>
        <v>0</v>
      </c>
      <c r="J60" s="23">
        <f t="shared" si="10"/>
        <v>0</v>
      </c>
      <c r="K60" s="23">
        <f t="shared" si="10"/>
        <v>0</v>
      </c>
      <c r="L60" s="23">
        <f t="shared" si="10"/>
        <v>0</v>
      </c>
      <c r="M60" s="23">
        <f t="shared" si="10"/>
        <v>0</v>
      </c>
      <c r="N60" s="23">
        <f t="shared" si="10"/>
        <v>0</v>
      </c>
      <c r="O60" s="23">
        <f t="shared" si="10"/>
        <v>0</v>
      </c>
      <c r="P60" s="23">
        <f t="shared" si="10"/>
        <v>0</v>
      </c>
      <c r="Q60" s="23">
        <f t="shared" si="10"/>
        <v>0</v>
      </c>
      <c r="R60" s="23">
        <f t="shared" si="10"/>
        <v>0</v>
      </c>
      <c r="S60" s="23">
        <f t="shared" si="10"/>
        <v>0</v>
      </c>
      <c r="T60" s="23">
        <f t="shared" si="10"/>
        <v>0</v>
      </c>
      <c r="U60" s="23">
        <f t="shared" si="10"/>
        <v>0</v>
      </c>
      <c r="V60" s="23">
        <f t="shared" si="10"/>
        <v>0</v>
      </c>
      <c r="W60" s="23">
        <f t="shared" si="10"/>
        <v>0</v>
      </c>
      <c r="X60" s="23">
        <f t="shared" si="10"/>
        <v>0</v>
      </c>
      <c r="Y60" s="23">
        <f t="shared" si="10"/>
        <v>0</v>
      </c>
      <c r="Z60" s="23">
        <f t="shared" si="10"/>
        <v>0</v>
      </c>
      <c r="AA60" s="23">
        <f t="shared" si="10"/>
        <v>0</v>
      </c>
      <c r="AB60" s="23">
        <f t="shared" si="10"/>
        <v>120</v>
      </c>
      <c r="AC60" s="23">
        <f t="shared" si="10"/>
        <v>120</v>
      </c>
      <c r="AD60" s="23">
        <f t="shared" si="10"/>
        <v>0</v>
      </c>
      <c r="AE60" s="23">
        <f t="shared" si="10"/>
        <v>0</v>
      </c>
      <c r="AF60" s="106"/>
    </row>
    <row r="61" spans="1:32" s="15" customFormat="1" ht="16.5">
      <c r="A61" s="18" t="s">
        <v>22</v>
      </c>
      <c r="B61" s="25">
        <f>H61+J61+L61+N61+P61+R61+T61+V61+X61+Z61+AB61+AD61</f>
        <v>0</v>
      </c>
      <c r="C61" s="24">
        <f>H61+J61+L61+N61+P61+R61+T61+V61+X61+Z61+AA2966+AB61+AD61</f>
        <v>0</v>
      </c>
      <c r="D61" s="23">
        <v>0</v>
      </c>
      <c r="E61" s="24">
        <f>I61+K61+M61+O61+Q61+S61+U61+W61+Y61+AA61+AC61+AE61</f>
        <v>0</v>
      </c>
      <c r="F61" s="24"/>
      <c r="G61" s="24"/>
      <c r="H61" s="25">
        <v>0</v>
      </c>
      <c r="I61" s="25">
        <v>0</v>
      </c>
      <c r="J61" s="23">
        <v>0</v>
      </c>
      <c r="K61" s="23">
        <v>0</v>
      </c>
      <c r="L61" s="25">
        <v>0</v>
      </c>
      <c r="M61" s="25">
        <v>0</v>
      </c>
      <c r="N61" s="25">
        <v>0</v>
      </c>
      <c r="O61" s="25">
        <v>0</v>
      </c>
      <c r="P61" s="25">
        <v>0</v>
      </c>
      <c r="Q61" s="25">
        <v>0</v>
      </c>
      <c r="R61" s="25">
        <v>0</v>
      </c>
      <c r="S61" s="25">
        <v>0</v>
      </c>
      <c r="T61" s="25">
        <v>0</v>
      </c>
      <c r="U61" s="25">
        <v>0</v>
      </c>
      <c r="V61" s="25">
        <v>0</v>
      </c>
      <c r="W61" s="25">
        <v>0</v>
      </c>
      <c r="X61" s="25">
        <v>0</v>
      </c>
      <c r="Y61" s="25">
        <v>0</v>
      </c>
      <c r="Z61" s="25">
        <v>0</v>
      </c>
      <c r="AA61" s="25">
        <v>0</v>
      </c>
      <c r="AB61" s="25">
        <v>0</v>
      </c>
      <c r="AC61" s="25">
        <v>0</v>
      </c>
      <c r="AD61" s="25">
        <v>0</v>
      </c>
      <c r="AE61" s="25">
        <v>0</v>
      </c>
      <c r="AF61" s="106"/>
    </row>
    <row r="62" spans="1:32" s="15" customFormat="1" ht="16.5">
      <c r="A62" s="18" t="s">
        <v>23</v>
      </c>
      <c r="B62" s="25">
        <f>H62+J62+L62+N62+P62+R62+T62+V62+X62+Z62+AB62+AD62</f>
        <v>120</v>
      </c>
      <c r="C62" s="24">
        <f>H62+J62+L62+N62+P62+R62+T62+V62+X62+Z62+AA2967+AB62+AD62</f>
        <v>120</v>
      </c>
      <c r="D62" s="24">
        <f>E62</f>
        <v>120</v>
      </c>
      <c r="E62" s="24">
        <f>I62+K62+M62+O62+Q62+S62+U62+W62+Y62+AA62+AC62+AE62</f>
        <v>120</v>
      </c>
      <c r="F62" s="24">
        <f>(E62/B62)*100</f>
        <v>100</v>
      </c>
      <c r="G62" s="24">
        <v>0</v>
      </c>
      <c r="H62" s="25">
        <v>0</v>
      </c>
      <c r="I62" s="25">
        <v>0</v>
      </c>
      <c r="J62" s="23">
        <v>0</v>
      </c>
      <c r="K62" s="23">
        <v>0</v>
      </c>
      <c r="L62" s="25">
        <v>0</v>
      </c>
      <c r="M62" s="25">
        <v>0</v>
      </c>
      <c r="N62" s="25">
        <v>0</v>
      </c>
      <c r="O62" s="25">
        <v>0</v>
      </c>
      <c r="P62" s="25">
        <v>0</v>
      </c>
      <c r="Q62" s="25">
        <v>0</v>
      </c>
      <c r="R62" s="25">
        <v>0</v>
      </c>
      <c r="S62" s="25">
        <v>0</v>
      </c>
      <c r="T62" s="25">
        <v>0</v>
      </c>
      <c r="U62" s="25">
        <v>0</v>
      </c>
      <c r="V62" s="25">
        <v>0</v>
      </c>
      <c r="W62" s="25">
        <v>0</v>
      </c>
      <c r="X62" s="25">
        <v>0</v>
      </c>
      <c r="Y62" s="25">
        <v>0</v>
      </c>
      <c r="Z62" s="25">
        <v>0</v>
      </c>
      <c r="AA62" s="25">
        <v>0</v>
      </c>
      <c r="AB62" s="25">
        <v>120</v>
      </c>
      <c r="AC62" s="25">
        <v>120</v>
      </c>
      <c r="AD62" s="25">
        <v>0</v>
      </c>
      <c r="AE62" s="25">
        <v>0</v>
      </c>
      <c r="AF62" s="106"/>
    </row>
    <row r="63" spans="1:32" s="15" customFormat="1" ht="16.5" customHeight="1">
      <c r="A63" s="18" t="s">
        <v>24</v>
      </c>
      <c r="B63" s="25">
        <f>H63+J63+L63+N63+P63+R63+T63+V63+X63+Z63+AB63+AD63</f>
        <v>0</v>
      </c>
      <c r="C63" s="24">
        <f>H63+J63+L63+N63+P63+R63+T63+V63+X63+Z63+AA2968+AB63+AD63</f>
        <v>0</v>
      </c>
      <c r="D63" s="24">
        <v>0</v>
      </c>
      <c r="E63" s="24">
        <f>I63+K63+M63+O63+Q63+S63+U63+W63+Y63+AA63+AC63+AE63</f>
        <v>0</v>
      </c>
      <c r="F63" s="24"/>
      <c r="G63" s="24"/>
      <c r="H63" s="25">
        <v>0</v>
      </c>
      <c r="I63" s="25">
        <v>0</v>
      </c>
      <c r="J63" s="23">
        <v>0</v>
      </c>
      <c r="K63" s="23">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5">
        <v>0</v>
      </c>
      <c r="AC63" s="25">
        <v>0</v>
      </c>
      <c r="AD63" s="25">
        <v>0</v>
      </c>
      <c r="AE63" s="25">
        <v>0</v>
      </c>
      <c r="AF63" s="106"/>
    </row>
    <row r="64" spans="1:32" s="15" customFormat="1" ht="16.5">
      <c r="A64" s="18" t="s">
        <v>25</v>
      </c>
      <c r="B64" s="25">
        <f>H64+J64+L64+N64+P64+R64+T64+V64+X64+Z64+AB64+AD64</f>
        <v>0</v>
      </c>
      <c r="C64" s="24">
        <f>H64+J64+L64+N64+P64+R64+T64+V64+X64+Z64+AA2969+AB64+AD64</f>
        <v>0</v>
      </c>
      <c r="D64" s="24">
        <v>0</v>
      </c>
      <c r="E64" s="24">
        <f>I64+K64+M64+O64+Q64+S64+U64+W64+Y64+AA64+AC64+AE64</f>
        <v>0</v>
      </c>
      <c r="F64" s="24"/>
      <c r="G64" s="24"/>
      <c r="H64" s="25">
        <v>0</v>
      </c>
      <c r="I64" s="25">
        <v>0</v>
      </c>
      <c r="J64" s="23">
        <v>0</v>
      </c>
      <c r="K64" s="23">
        <v>0</v>
      </c>
      <c r="L64" s="25">
        <v>0</v>
      </c>
      <c r="M64" s="25">
        <v>0</v>
      </c>
      <c r="N64" s="25">
        <v>0</v>
      </c>
      <c r="O64" s="25">
        <v>0</v>
      </c>
      <c r="P64" s="25">
        <v>0</v>
      </c>
      <c r="Q64" s="25">
        <v>0</v>
      </c>
      <c r="R64" s="25">
        <v>0</v>
      </c>
      <c r="S64" s="25">
        <v>0</v>
      </c>
      <c r="T64" s="25">
        <v>0</v>
      </c>
      <c r="U64" s="25">
        <v>0</v>
      </c>
      <c r="V64" s="25">
        <v>0</v>
      </c>
      <c r="W64" s="25">
        <v>0</v>
      </c>
      <c r="X64" s="25">
        <v>0</v>
      </c>
      <c r="Y64" s="25">
        <v>0</v>
      </c>
      <c r="Z64" s="25">
        <v>0</v>
      </c>
      <c r="AA64" s="25">
        <v>0</v>
      </c>
      <c r="AB64" s="25">
        <v>0</v>
      </c>
      <c r="AC64" s="25">
        <v>0</v>
      </c>
      <c r="AD64" s="25">
        <v>0</v>
      </c>
      <c r="AE64" s="25">
        <v>0</v>
      </c>
      <c r="AF64" s="107"/>
    </row>
    <row r="65" spans="1:32" s="15" customFormat="1" ht="36.75" customHeight="1">
      <c r="A65" s="18" t="s">
        <v>40</v>
      </c>
      <c r="B65" s="25"/>
      <c r="C65" s="31"/>
      <c r="D65" s="31"/>
      <c r="E65" s="29"/>
      <c r="F65" s="24"/>
      <c r="G65" s="24"/>
      <c r="H65" s="25"/>
      <c r="I65" s="29"/>
      <c r="J65" s="23"/>
      <c r="K65" s="23"/>
      <c r="L65" s="25"/>
      <c r="M65" s="29"/>
      <c r="N65" s="25"/>
      <c r="O65" s="29"/>
      <c r="P65" s="25"/>
      <c r="Q65" s="29"/>
      <c r="R65" s="25"/>
      <c r="S65" s="29"/>
      <c r="T65" s="25"/>
      <c r="U65" s="29"/>
      <c r="V65" s="25"/>
      <c r="W65" s="29"/>
      <c r="X65" s="25"/>
      <c r="Y65" s="29"/>
      <c r="Z65" s="25"/>
      <c r="AA65" s="29"/>
      <c r="AB65" s="29"/>
      <c r="AC65" s="29"/>
      <c r="AD65" s="29"/>
      <c r="AE65" s="29"/>
      <c r="AF65" s="95" t="s">
        <v>94</v>
      </c>
    </row>
    <row r="66" spans="1:32" s="15" customFormat="1" ht="16.5">
      <c r="A66" s="16" t="s">
        <v>29</v>
      </c>
      <c r="B66" s="23">
        <f>B67+B68+B69+B70</f>
        <v>300</v>
      </c>
      <c r="C66" s="23">
        <f>C67+C68+C69+C70</f>
        <v>300</v>
      </c>
      <c r="D66" s="23">
        <v>300</v>
      </c>
      <c r="E66" s="23">
        <f>E67+E68+E69+E70</f>
        <v>300</v>
      </c>
      <c r="F66" s="24">
        <f>(E66/B66)*100</f>
        <v>100</v>
      </c>
      <c r="G66" s="24">
        <f>(E66/C66)*100</f>
        <v>100</v>
      </c>
      <c r="H66" s="23">
        <f aca="true" t="shared" si="11" ref="H66:AE66">H67+H68+H69+H70</f>
        <v>0</v>
      </c>
      <c r="I66" s="23">
        <f t="shared" si="11"/>
        <v>0</v>
      </c>
      <c r="J66" s="23">
        <f t="shared" si="11"/>
        <v>0</v>
      </c>
      <c r="K66" s="23">
        <f t="shared" si="11"/>
        <v>0</v>
      </c>
      <c r="L66" s="23">
        <f t="shared" si="11"/>
        <v>300</v>
      </c>
      <c r="M66" s="23">
        <f t="shared" si="11"/>
        <v>300</v>
      </c>
      <c r="N66" s="23">
        <f t="shared" si="11"/>
        <v>0</v>
      </c>
      <c r="O66" s="23">
        <f t="shared" si="11"/>
        <v>0</v>
      </c>
      <c r="P66" s="23">
        <f t="shared" si="11"/>
        <v>0</v>
      </c>
      <c r="Q66" s="23">
        <f t="shared" si="11"/>
        <v>0</v>
      </c>
      <c r="R66" s="23">
        <f t="shared" si="11"/>
        <v>0</v>
      </c>
      <c r="S66" s="23">
        <f t="shared" si="11"/>
        <v>0</v>
      </c>
      <c r="T66" s="23">
        <f t="shared" si="11"/>
        <v>0</v>
      </c>
      <c r="U66" s="23">
        <f t="shared" si="11"/>
        <v>0</v>
      </c>
      <c r="V66" s="23">
        <f t="shared" si="11"/>
        <v>0</v>
      </c>
      <c r="W66" s="23">
        <f t="shared" si="11"/>
        <v>0</v>
      </c>
      <c r="X66" s="23">
        <f t="shared" si="11"/>
        <v>0</v>
      </c>
      <c r="Y66" s="23">
        <f t="shared" si="11"/>
        <v>0</v>
      </c>
      <c r="Z66" s="23">
        <f t="shared" si="11"/>
        <v>0</v>
      </c>
      <c r="AA66" s="23">
        <f t="shared" si="11"/>
        <v>0</v>
      </c>
      <c r="AB66" s="23">
        <f t="shared" si="11"/>
        <v>0</v>
      </c>
      <c r="AC66" s="23">
        <f t="shared" si="11"/>
        <v>0</v>
      </c>
      <c r="AD66" s="23">
        <f t="shared" si="11"/>
        <v>0</v>
      </c>
      <c r="AE66" s="23">
        <f t="shared" si="11"/>
        <v>0</v>
      </c>
      <c r="AF66" s="96"/>
    </row>
    <row r="67" spans="1:32" s="15" customFormat="1" ht="16.5">
      <c r="A67" s="18" t="s">
        <v>22</v>
      </c>
      <c r="B67" s="25">
        <f>H67+J67+L67+N67+P67+R67+T67+V67+X67+Z67+AB67+AD67</f>
        <v>0</v>
      </c>
      <c r="C67" s="24">
        <f>H67+J67+L67+N67+P67+R67+T67+V67+X67+Z67+AA2972+AB67+AD67</f>
        <v>0</v>
      </c>
      <c r="D67" s="25"/>
      <c r="E67" s="24">
        <f>I67+K67+M67+O67+Q67+S67+U67+W67+Y67+AA67+AC67+AE67</f>
        <v>0</v>
      </c>
      <c r="F67" s="24"/>
      <c r="G67" s="24"/>
      <c r="H67" s="25">
        <v>0</v>
      </c>
      <c r="I67" s="25">
        <v>0</v>
      </c>
      <c r="J67" s="23">
        <v>0</v>
      </c>
      <c r="K67" s="23">
        <v>0</v>
      </c>
      <c r="L67" s="25">
        <v>0</v>
      </c>
      <c r="M67" s="25">
        <v>0</v>
      </c>
      <c r="N67" s="25">
        <v>0</v>
      </c>
      <c r="O67" s="25">
        <v>0</v>
      </c>
      <c r="P67" s="25">
        <v>0</v>
      </c>
      <c r="Q67" s="25">
        <v>0</v>
      </c>
      <c r="R67" s="25">
        <v>0</v>
      </c>
      <c r="S67" s="25">
        <v>0</v>
      </c>
      <c r="T67" s="25">
        <v>0</v>
      </c>
      <c r="U67" s="25">
        <v>0</v>
      </c>
      <c r="V67" s="25">
        <v>0</v>
      </c>
      <c r="W67" s="25">
        <v>0</v>
      </c>
      <c r="X67" s="25">
        <v>0</v>
      </c>
      <c r="Y67" s="25">
        <v>0</v>
      </c>
      <c r="Z67" s="25">
        <v>0</v>
      </c>
      <c r="AA67" s="25">
        <v>0</v>
      </c>
      <c r="AB67" s="25">
        <v>0</v>
      </c>
      <c r="AC67" s="25">
        <v>0</v>
      </c>
      <c r="AD67" s="25">
        <v>0</v>
      </c>
      <c r="AE67" s="25">
        <v>0</v>
      </c>
      <c r="AF67" s="96"/>
    </row>
    <row r="68" spans="1:32" s="15" customFormat="1" ht="16.5" customHeight="1">
      <c r="A68" s="18" t="s">
        <v>23</v>
      </c>
      <c r="B68" s="25">
        <f>H68+J68+L68+N68+P68+R68+T68+V68+X68+Z68+AB68+AD68</f>
        <v>300</v>
      </c>
      <c r="C68" s="24">
        <f>H68+J68+L68+N68+P68+R68+T68+V68+X68+Z68+AA2973+AB68+AD68</f>
        <v>300</v>
      </c>
      <c r="D68" s="24">
        <f>E68</f>
        <v>300</v>
      </c>
      <c r="E68" s="24">
        <f>I68+K68+M68+O68+Q68+S68+U68+W68+Y68+AA68+AC68+AE68</f>
        <v>300</v>
      </c>
      <c r="F68" s="24">
        <f>(E68/B68)*100</f>
        <v>100</v>
      </c>
      <c r="G68" s="24">
        <f>(E68/C68)*100</f>
        <v>100</v>
      </c>
      <c r="H68" s="25">
        <v>0</v>
      </c>
      <c r="I68" s="25">
        <v>0</v>
      </c>
      <c r="J68" s="23">
        <v>0</v>
      </c>
      <c r="K68" s="23">
        <v>0</v>
      </c>
      <c r="L68" s="25">
        <v>300</v>
      </c>
      <c r="M68" s="25">
        <v>300</v>
      </c>
      <c r="N68" s="25">
        <v>0</v>
      </c>
      <c r="O68" s="25">
        <v>0</v>
      </c>
      <c r="P68" s="25">
        <v>0</v>
      </c>
      <c r="Q68" s="25">
        <v>0</v>
      </c>
      <c r="R68" s="25">
        <v>0</v>
      </c>
      <c r="S68" s="25">
        <v>0</v>
      </c>
      <c r="T68" s="25">
        <v>0</v>
      </c>
      <c r="U68" s="25">
        <v>0</v>
      </c>
      <c r="V68" s="25">
        <v>0</v>
      </c>
      <c r="W68" s="25">
        <v>0</v>
      </c>
      <c r="X68" s="25">
        <v>0</v>
      </c>
      <c r="Y68" s="25">
        <v>0</v>
      </c>
      <c r="Z68" s="25">
        <v>0</v>
      </c>
      <c r="AA68" s="25">
        <v>0</v>
      </c>
      <c r="AB68" s="25">
        <v>0</v>
      </c>
      <c r="AC68" s="25">
        <v>0</v>
      </c>
      <c r="AD68" s="25">
        <v>0</v>
      </c>
      <c r="AE68" s="25">
        <v>0</v>
      </c>
      <c r="AF68" s="96"/>
    </row>
    <row r="69" spans="1:32" s="15" customFormat="1" ht="16.5">
      <c r="A69" s="18" t="s">
        <v>24</v>
      </c>
      <c r="B69" s="25">
        <f>H69+J69+L69+N69+P69+R69+T69+V69+X69+Z69+AB69+AD69</f>
        <v>0</v>
      </c>
      <c r="C69" s="24">
        <f>H69+J69+L69+N69+P69+R69+T69+V69+X69+Z69+AA2974+AB69+AD69</f>
        <v>0</v>
      </c>
      <c r="D69" s="25"/>
      <c r="E69" s="24">
        <f>I69+K69+M69+O69+Q69+S69+U69+W69+Y69+AA69+AC69+AE69</f>
        <v>0</v>
      </c>
      <c r="F69" s="24"/>
      <c r="G69" s="24"/>
      <c r="H69" s="25">
        <v>0</v>
      </c>
      <c r="I69" s="25">
        <v>0</v>
      </c>
      <c r="J69" s="23">
        <v>0</v>
      </c>
      <c r="K69" s="23">
        <v>0</v>
      </c>
      <c r="L69" s="25">
        <v>0</v>
      </c>
      <c r="M69" s="25">
        <v>0</v>
      </c>
      <c r="N69" s="25">
        <v>0</v>
      </c>
      <c r="O69" s="25">
        <v>0</v>
      </c>
      <c r="P69" s="25">
        <v>0</v>
      </c>
      <c r="Q69" s="25">
        <v>0</v>
      </c>
      <c r="R69" s="25">
        <v>0</v>
      </c>
      <c r="S69" s="25">
        <v>0</v>
      </c>
      <c r="T69" s="25">
        <v>0</v>
      </c>
      <c r="U69" s="25">
        <v>0</v>
      </c>
      <c r="V69" s="25">
        <v>0</v>
      </c>
      <c r="W69" s="25">
        <v>0</v>
      </c>
      <c r="X69" s="25">
        <v>0</v>
      </c>
      <c r="Y69" s="25">
        <v>0</v>
      </c>
      <c r="Z69" s="25">
        <v>0</v>
      </c>
      <c r="AA69" s="25">
        <v>0</v>
      </c>
      <c r="AB69" s="25">
        <v>0</v>
      </c>
      <c r="AC69" s="25">
        <v>0</v>
      </c>
      <c r="AD69" s="25">
        <v>0</v>
      </c>
      <c r="AE69" s="25">
        <v>0</v>
      </c>
      <c r="AF69" s="96"/>
    </row>
    <row r="70" spans="1:32" s="15" customFormat="1" ht="16.5">
      <c r="A70" s="18" t="s">
        <v>25</v>
      </c>
      <c r="B70" s="25">
        <f>H70+J70+L70+N70+P70+R70+T70+V70+X70+Z70+AB70+AD70</f>
        <v>0</v>
      </c>
      <c r="C70" s="24">
        <f>H70+J70+L70+N70+P70+R70+T70+V70+X70+Z70+AA2975+AB70+AD70</f>
        <v>0</v>
      </c>
      <c r="D70" s="25"/>
      <c r="E70" s="24">
        <f>I70+K70+M70+O70+Q70+S70+U70+W70+Y70+AA70+AC70+AE70</f>
        <v>0</v>
      </c>
      <c r="F70" s="24"/>
      <c r="G70" s="24"/>
      <c r="H70" s="25">
        <v>0</v>
      </c>
      <c r="I70" s="25">
        <v>0</v>
      </c>
      <c r="J70" s="23">
        <v>0</v>
      </c>
      <c r="K70" s="23">
        <v>0</v>
      </c>
      <c r="L70" s="25">
        <v>0</v>
      </c>
      <c r="M70" s="25">
        <v>0</v>
      </c>
      <c r="N70" s="25">
        <v>0</v>
      </c>
      <c r="O70" s="25">
        <v>0</v>
      </c>
      <c r="P70" s="25">
        <v>0</v>
      </c>
      <c r="Q70" s="25">
        <v>0</v>
      </c>
      <c r="R70" s="25">
        <v>0</v>
      </c>
      <c r="S70" s="25">
        <v>0</v>
      </c>
      <c r="T70" s="25">
        <v>0</v>
      </c>
      <c r="U70" s="25">
        <v>0</v>
      </c>
      <c r="V70" s="25">
        <v>0</v>
      </c>
      <c r="W70" s="25">
        <v>0</v>
      </c>
      <c r="X70" s="25">
        <v>0</v>
      </c>
      <c r="Y70" s="25">
        <v>0</v>
      </c>
      <c r="Z70" s="25">
        <v>0</v>
      </c>
      <c r="AA70" s="25">
        <v>0</v>
      </c>
      <c r="AB70" s="25">
        <v>0</v>
      </c>
      <c r="AC70" s="25">
        <v>0</v>
      </c>
      <c r="AD70" s="25">
        <v>0</v>
      </c>
      <c r="AE70" s="25">
        <v>0</v>
      </c>
      <c r="AF70" s="97"/>
    </row>
    <row r="71" spans="1:32" s="15" customFormat="1" ht="16.5">
      <c r="A71" s="16" t="s">
        <v>70</v>
      </c>
      <c r="B71" s="25"/>
      <c r="C71" s="24"/>
      <c r="D71" s="25"/>
      <c r="E71" s="24"/>
      <c r="F71" s="24"/>
      <c r="G71" s="24"/>
      <c r="H71" s="25"/>
      <c r="I71" s="25"/>
      <c r="J71" s="23"/>
      <c r="K71" s="23"/>
      <c r="L71" s="25"/>
      <c r="M71" s="25"/>
      <c r="N71" s="25"/>
      <c r="O71" s="25"/>
      <c r="P71" s="25"/>
      <c r="Q71" s="25"/>
      <c r="R71" s="25"/>
      <c r="S71" s="25"/>
      <c r="T71" s="25"/>
      <c r="U71" s="25"/>
      <c r="V71" s="25"/>
      <c r="W71" s="25"/>
      <c r="X71" s="25"/>
      <c r="Y71" s="25"/>
      <c r="Z71" s="25"/>
      <c r="AA71" s="25"/>
      <c r="AB71" s="25"/>
      <c r="AC71" s="25"/>
      <c r="AD71" s="25"/>
      <c r="AE71" s="25"/>
      <c r="AF71" s="30"/>
    </row>
    <row r="72" spans="1:32" s="15" customFormat="1" ht="39" customHeight="1">
      <c r="A72" s="16" t="s">
        <v>41</v>
      </c>
      <c r="B72" s="37">
        <f>B74+B80+B86+B92+B98+B104+B110+B116</f>
        <v>1004.8</v>
      </c>
      <c r="C72" s="37">
        <f>C74+C80+C86+C92+C98+C104+C110+C116</f>
        <v>1004.8</v>
      </c>
      <c r="D72" s="37">
        <f>D74+D80+D86+D92+D98+D104+D110+D116</f>
        <v>993.8399999999999</v>
      </c>
      <c r="E72" s="37">
        <f>E74+E80+E86+E92+E98+E104+E110+E116</f>
        <v>993.8399999999999</v>
      </c>
      <c r="F72" s="24"/>
      <c r="G72" s="24"/>
      <c r="H72" s="25"/>
      <c r="I72" s="29"/>
      <c r="J72" s="23"/>
      <c r="K72" s="23"/>
      <c r="L72" s="25"/>
      <c r="M72" s="29"/>
      <c r="N72" s="25"/>
      <c r="O72" s="29"/>
      <c r="P72" s="25"/>
      <c r="Q72" s="29"/>
      <c r="R72" s="25"/>
      <c r="S72" s="29"/>
      <c r="T72" s="25"/>
      <c r="U72" s="29"/>
      <c r="V72" s="25"/>
      <c r="W72" s="29"/>
      <c r="X72" s="25"/>
      <c r="Y72" s="29"/>
      <c r="Z72" s="25"/>
      <c r="AA72" s="29"/>
      <c r="AB72" s="25"/>
      <c r="AC72" s="29"/>
      <c r="AD72" s="25"/>
      <c r="AE72" s="29"/>
      <c r="AF72" s="30"/>
    </row>
    <row r="73" spans="1:32" s="15" customFormat="1" ht="105.75" customHeight="1">
      <c r="A73" s="18" t="s">
        <v>43</v>
      </c>
      <c r="B73" s="25"/>
      <c r="C73" s="31"/>
      <c r="D73" s="31"/>
      <c r="E73" s="29"/>
      <c r="F73" s="24"/>
      <c r="G73" s="24"/>
      <c r="H73" s="25"/>
      <c r="I73" s="29"/>
      <c r="J73" s="23"/>
      <c r="K73" s="23"/>
      <c r="L73" s="25"/>
      <c r="M73" s="29"/>
      <c r="N73" s="25"/>
      <c r="O73" s="29"/>
      <c r="P73" s="25"/>
      <c r="Q73" s="29"/>
      <c r="R73" s="25"/>
      <c r="S73" s="29"/>
      <c r="T73" s="25"/>
      <c r="U73" s="29"/>
      <c r="V73" s="25"/>
      <c r="W73" s="29"/>
      <c r="X73" s="25"/>
      <c r="Y73" s="29"/>
      <c r="Z73" s="25"/>
      <c r="AA73" s="29"/>
      <c r="AB73" s="25"/>
      <c r="AC73" s="29"/>
      <c r="AD73" s="25"/>
      <c r="AE73" s="29"/>
      <c r="AF73" s="95" t="s">
        <v>77</v>
      </c>
    </row>
    <row r="74" spans="1:32" s="15" customFormat="1" ht="16.5" customHeight="1">
      <c r="A74" s="16" t="s">
        <v>29</v>
      </c>
      <c r="B74" s="23">
        <f>B75+B76+B77+B78</f>
        <v>127.5</v>
      </c>
      <c r="C74" s="23">
        <f>C75+C76+C77+C78</f>
        <v>127.5</v>
      </c>
      <c r="D74" s="23">
        <v>127.5</v>
      </c>
      <c r="E74" s="23">
        <f>E75+E76+E77+E78</f>
        <v>127.5</v>
      </c>
      <c r="F74" s="24">
        <f>(E74/B74)*100</f>
        <v>100</v>
      </c>
      <c r="G74" s="24">
        <f>(E74/C74)*100</f>
        <v>100</v>
      </c>
      <c r="H74" s="23">
        <f>H75+H76+H77+H78</f>
        <v>71</v>
      </c>
      <c r="I74" s="23">
        <f aca="true" t="shared" si="12" ref="I74:AE74">I75+I76+I77+I78</f>
        <v>0</v>
      </c>
      <c r="J74" s="25">
        <f t="shared" si="12"/>
        <v>0</v>
      </c>
      <c r="K74" s="25">
        <v>47.7</v>
      </c>
      <c r="L74" s="23">
        <f t="shared" si="12"/>
        <v>0</v>
      </c>
      <c r="M74" s="23">
        <f t="shared" si="12"/>
        <v>13.835</v>
      </c>
      <c r="N74" s="23">
        <f t="shared" si="12"/>
        <v>56.5</v>
      </c>
      <c r="O74" s="23">
        <f t="shared" si="12"/>
        <v>65.935</v>
      </c>
      <c r="P74" s="23">
        <f t="shared" si="12"/>
        <v>0</v>
      </c>
      <c r="Q74" s="23">
        <f t="shared" si="12"/>
        <v>0</v>
      </c>
      <c r="R74" s="23">
        <f t="shared" si="12"/>
        <v>0</v>
      </c>
      <c r="S74" s="23">
        <f t="shared" si="12"/>
        <v>0</v>
      </c>
      <c r="T74" s="23">
        <f t="shared" si="12"/>
        <v>0</v>
      </c>
      <c r="U74" s="23">
        <f t="shared" si="12"/>
        <v>0</v>
      </c>
      <c r="V74" s="23">
        <f t="shared" si="12"/>
        <v>0.04</v>
      </c>
      <c r="W74" s="23">
        <f t="shared" si="12"/>
        <v>0</v>
      </c>
      <c r="X74" s="23">
        <f t="shared" si="12"/>
        <v>0</v>
      </c>
      <c r="Y74" s="23">
        <f t="shared" si="12"/>
        <v>0</v>
      </c>
      <c r="Z74" s="23">
        <f t="shared" si="12"/>
        <v>0</v>
      </c>
      <c r="AA74" s="23">
        <f t="shared" si="12"/>
        <v>0</v>
      </c>
      <c r="AB74" s="23">
        <f t="shared" si="12"/>
        <v>0</v>
      </c>
      <c r="AC74" s="23">
        <f t="shared" si="12"/>
        <v>0</v>
      </c>
      <c r="AD74" s="23">
        <f t="shared" si="12"/>
        <v>0</v>
      </c>
      <c r="AE74" s="23">
        <f t="shared" si="12"/>
        <v>0</v>
      </c>
      <c r="AF74" s="115"/>
    </row>
    <row r="75" spans="1:32" s="15" customFormat="1" ht="20.25" customHeight="1">
      <c r="A75" s="18" t="s">
        <v>22</v>
      </c>
      <c r="B75" s="25">
        <f>H75+J75+L75+N75+P75+R75+T75++V75+X75+Z75+AB75+AD75</f>
        <v>0</v>
      </c>
      <c r="C75" s="24">
        <f>H75+J75+L75+N75+P75+R75+T75+V75+X75+Z75+AA2980+AB75+AD75</f>
        <v>0</v>
      </c>
      <c r="D75" s="25"/>
      <c r="E75" s="24">
        <f>I75+K75+M75+O75+Q75+S75+U75+W75+Y75</f>
        <v>0</v>
      </c>
      <c r="F75" s="24"/>
      <c r="G75" s="24"/>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5">
        <v>0</v>
      </c>
      <c r="AA75" s="25">
        <v>0</v>
      </c>
      <c r="AB75" s="25">
        <v>0</v>
      </c>
      <c r="AC75" s="25">
        <v>0</v>
      </c>
      <c r="AD75" s="25">
        <v>0</v>
      </c>
      <c r="AE75" s="25">
        <v>0</v>
      </c>
      <c r="AF75" s="115"/>
    </row>
    <row r="76" spans="1:32" s="28" customFormat="1" ht="23.25" customHeight="1">
      <c r="A76" s="18" t="s">
        <v>23</v>
      </c>
      <c r="B76" s="23">
        <v>127.5</v>
      </c>
      <c r="C76" s="24">
        <v>127.5</v>
      </c>
      <c r="D76" s="24">
        <f>E76</f>
        <v>127.5</v>
      </c>
      <c r="E76" s="24">
        <v>127.5</v>
      </c>
      <c r="F76" s="24">
        <f>(E76/B76)*100</f>
        <v>100</v>
      </c>
      <c r="G76" s="24">
        <f>(E76/C76)*100</f>
        <v>100</v>
      </c>
      <c r="H76" s="23">
        <v>71</v>
      </c>
      <c r="I76" s="23">
        <v>0</v>
      </c>
      <c r="J76" s="23">
        <v>0</v>
      </c>
      <c r="K76" s="23">
        <v>47.735</v>
      </c>
      <c r="L76" s="23">
        <v>0</v>
      </c>
      <c r="M76" s="23">
        <v>13.835</v>
      </c>
      <c r="N76" s="23">
        <v>56.5</v>
      </c>
      <c r="O76" s="23">
        <v>65.935</v>
      </c>
      <c r="P76" s="23">
        <v>0</v>
      </c>
      <c r="Q76" s="23">
        <v>0</v>
      </c>
      <c r="R76" s="23">
        <v>0</v>
      </c>
      <c r="S76" s="23">
        <v>0</v>
      </c>
      <c r="T76" s="23">
        <v>0</v>
      </c>
      <c r="U76" s="23">
        <v>0</v>
      </c>
      <c r="V76" s="23">
        <v>0.04</v>
      </c>
      <c r="W76" s="23">
        <v>0</v>
      </c>
      <c r="X76" s="23">
        <v>0</v>
      </c>
      <c r="Y76" s="23">
        <v>0</v>
      </c>
      <c r="Z76" s="23">
        <v>0</v>
      </c>
      <c r="AA76" s="23">
        <v>0</v>
      </c>
      <c r="AB76" s="23">
        <v>0</v>
      </c>
      <c r="AC76" s="23">
        <v>0</v>
      </c>
      <c r="AD76" s="23">
        <v>0</v>
      </c>
      <c r="AE76" s="23">
        <v>0</v>
      </c>
      <c r="AF76" s="115"/>
    </row>
    <row r="77" spans="1:32" s="15" customFormat="1" ht="16.5" customHeight="1">
      <c r="A77" s="18" t="s">
        <v>24</v>
      </c>
      <c r="B77" s="25">
        <f>H77+J77+L77+N77+P77+R77+T77++V77+X77+Z77+AB77+AD77</f>
        <v>0</v>
      </c>
      <c r="C77" s="24">
        <f>H77+J77+L77+N77+P77+R77+T77+V77+X77+Z77+AA2982+AB77+AD77</f>
        <v>0</v>
      </c>
      <c r="D77" s="23"/>
      <c r="E77" s="24">
        <f>I77+K77+M77+O77+Q77+S77+U77+W77+Y77</f>
        <v>0</v>
      </c>
      <c r="F77" s="24"/>
      <c r="G77" s="24"/>
      <c r="H77" s="25">
        <v>0</v>
      </c>
      <c r="I77" s="25">
        <v>0</v>
      </c>
      <c r="J77" s="25">
        <v>0</v>
      </c>
      <c r="K77" s="25">
        <v>0</v>
      </c>
      <c r="L77" s="25">
        <v>0</v>
      </c>
      <c r="M77" s="25">
        <v>0</v>
      </c>
      <c r="N77" s="25">
        <v>0</v>
      </c>
      <c r="O77" s="25">
        <v>0</v>
      </c>
      <c r="P77" s="25">
        <v>0</v>
      </c>
      <c r="Q77" s="25">
        <v>0</v>
      </c>
      <c r="R77" s="25">
        <v>0</v>
      </c>
      <c r="S77" s="25">
        <v>0</v>
      </c>
      <c r="T77" s="25">
        <v>0</v>
      </c>
      <c r="U77" s="25">
        <v>0</v>
      </c>
      <c r="V77" s="25">
        <v>0</v>
      </c>
      <c r="W77" s="25">
        <v>0</v>
      </c>
      <c r="X77" s="25">
        <v>0</v>
      </c>
      <c r="Y77" s="25">
        <v>0</v>
      </c>
      <c r="Z77" s="25">
        <v>0</v>
      </c>
      <c r="AA77" s="25">
        <v>0</v>
      </c>
      <c r="AB77" s="25">
        <v>0</v>
      </c>
      <c r="AC77" s="25">
        <v>0</v>
      </c>
      <c r="AD77" s="25">
        <v>0</v>
      </c>
      <c r="AE77" s="25">
        <v>0</v>
      </c>
      <c r="AF77" s="115"/>
    </row>
    <row r="78" spans="1:32" s="15" customFormat="1" ht="18.75" customHeight="1">
      <c r="A78" s="18" t="s">
        <v>25</v>
      </c>
      <c r="B78" s="25">
        <f>H78+J78+L78+N78+P78+R78+T78++V78+X78+Z78+AB78+AD78</f>
        <v>0</v>
      </c>
      <c r="C78" s="24">
        <f>H78+J78+L78+N78+P78+R78+T78+V78+X78+Z78+AA2983+AB78+AD78</f>
        <v>0</v>
      </c>
      <c r="D78" s="23"/>
      <c r="E78" s="24">
        <f>I78+K78+M78+O78+Q78+S78+U78+W78+Y78</f>
        <v>0</v>
      </c>
      <c r="F78" s="24"/>
      <c r="G78" s="24"/>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5">
        <v>0</v>
      </c>
      <c r="Z78" s="25">
        <v>0</v>
      </c>
      <c r="AA78" s="25">
        <v>0</v>
      </c>
      <c r="AB78" s="25">
        <v>0</v>
      </c>
      <c r="AC78" s="25">
        <v>0</v>
      </c>
      <c r="AD78" s="25">
        <v>0</v>
      </c>
      <c r="AE78" s="25">
        <v>0</v>
      </c>
      <c r="AF78" s="116"/>
    </row>
    <row r="79" spans="1:32" s="15" customFormat="1" ht="170.25" customHeight="1">
      <c r="A79" s="18" t="s">
        <v>44</v>
      </c>
      <c r="B79" s="25"/>
      <c r="C79" s="31"/>
      <c r="D79" s="31"/>
      <c r="E79" s="29"/>
      <c r="F79" s="24"/>
      <c r="G79" s="24"/>
      <c r="H79" s="25"/>
      <c r="I79" s="29"/>
      <c r="J79" s="25"/>
      <c r="K79" s="25"/>
      <c r="L79" s="25"/>
      <c r="M79" s="29"/>
      <c r="N79" s="68"/>
      <c r="O79" s="29"/>
      <c r="P79" s="25"/>
      <c r="Q79" s="29"/>
      <c r="R79" s="25"/>
      <c r="S79" s="29"/>
      <c r="T79" s="25"/>
      <c r="U79" s="29"/>
      <c r="V79" s="25"/>
      <c r="W79" s="29"/>
      <c r="X79" s="25"/>
      <c r="Y79" s="29"/>
      <c r="Z79" s="25"/>
      <c r="AA79" s="29"/>
      <c r="AB79" s="25"/>
      <c r="AC79" s="29"/>
      <c r="AD79" s="25"/>
      <c r="AE79" s="29"/>
      <c r="AF79" s="101" t="s">
        <v>78</v>
      </c>
    </row>
    <row r="80" spans="1:32" s="15" customFormat="1" ht="16.5" customHeight="1">
      <c r="A80" s="16" t="s">
        <v>29</v>
      </c>
      <c r="B80" s="23">
        <f>B81+B82+B83+B84</f>
        <v>180.5</v>
      </c>
      <c r="C80" s="23">
        <f>C81+C82+C83+C84</f>
        <v>180.5</v>
      </c>
      <c r="D80" s="23">
        <f>D81+D82+D83+D84</f>
        <v>180.5</v>
      </c>
      <c r="E80" s="23">
        <f>E81+E82+E83+E84</f>
        <v>180.5</v>
      </c>
      <c r="F80" s="24">
        <f>D80/B80*100</f>
        <v>100</v>
      </c>
      <c r="G80" s="24">
        <f>D80/C80*100</f>
        <v>100</v>
      </c>
      <c r="H80" s="23">
        <f aca="true" t="shared" si="13" ref="H80:AD80">H81+H82+H83+H84</f>
        <v>0</v>
      </c>
      <c r="I80" s="23">
        <f t="shared" si="13"/>
        <v>0</v>
      </c>
      <c r="J80" s="25">
        <f t="shared" si="13"/>
        <v>0</v>
      </c>
      <c r="K80" s="25">
        <f t="shared" si="13"/>
        <v>0</v>
      </c>
      <c r="L80" s="23">
        <f t="shared" si="13"/>
        <v>0</v>
      </c>
      <c r="M80" s="23">
        <f t="shared" si="13"/>
        <v>0</v>
      </c>
      <c r="N80" s="23">
        <f t="shared" si="13"/>
        <v>0</v>
      </c>
      <c r="O80" s="23">
        <f t="shared" si="13"/>
        <v>0</v>
      </c>
      <c r="P80" s="23">
        <f t="shared" si="13"/>
        <v>81.5</v>
      </c>
      <c r="Q80" s="23">
        <f t="shared" si="13"/>
        <v>0</v>
      </c>
      <c r="R80" s="23">
        <f t="shared" si="13"/>
        <v>0</v>
      </c>
      <c r="S80" s="23">
        <f t="shared" si="13"/>
        <v>0</v>
      </c>
      <c r="T80" s="23">
        <f t="shared" si="13"/>
        <v>0</v>
      </c>
      <c r="U80" s="23">
        <f t="shared" si="13"/>
        <v>0</v>
      </c>
      <c r="V80" s="23">
        <f t="shared" si="13"/>
        <v>0</v>
      </c>
      <c r="W80" s="23">
        <f t="shared" si="13"/>
        <v>0</v>
      </c>
      <c r="X80" s="23">
        <f t="shared" si="13"/>
        <v>0</v>
      </c>
      <c r="Y80" s="23">
        <f t="shared" si="13"/>
        <v>0</v>
      </c>
      <c r="Z80" s="23">
        <f t="shared" si="13"/>
        <v>0</v>
      </c>
      <c r="AA80" s="23">
        <f t="shared" si="13"/>
        <v>81.5</v>
      </c>
      <c r="AB80" s="23">
        <f t="shared" si="13"/>
        <v>0</v>
      </c>
      <c r="AC80" s="23">
        <f t="shared" si="13"/>
        <v>0</v>
      </c>
      <c r="AD80" s="23">
        <f t="shared" si="13"/>
        <v>99</v>
      </c>
      <c r="AE80" s="23">
        <f>AE81+AE82+AE83+AE84</f>
        <v>99</v>
      </c>
      <c r="AF80" s="102"/>
    </row>
    <row r="81" spans="1:32" s="15" customFormat="1" ht="17.25" customHeight="1">
      <c r="A81" s="18" t="s">
        <v>22</v>
      </c>
      <c r="B81" s="25">
        <f>H81+J81+L81+N81+P81+R81+T81+V81+X81+Z81+AB81+AD81</f>
        <v>0</v>
      </c>
      <c r="C81" s="24">
        <f>H81+J81+L81+N81+P81+R81+T81+V81+X81+Z81+AA2986+AB81+AD81</f>
        <v>0</v>
      </c>
      <c r="D81" s="23"/>
      <c r="E81" s="24">
        <f>I81+K81+M81+O81+Q81+S81+U81+W81+Y81</f>
        <v>0</v>
      </c>
      <c r="F81" s="38"/>
      <c r="G81" s="24"/>
      <c r="H81" s="25">
        <v>0</v>
      </c>
      <c r="I81" s="25">
        <v>0</v>
      </c>
      <c r="J81" s="25">
        <v>0</v>
      </c>
      <c r="K81" s="25">
        <v>0</v>
      </c>
      <c r="L81" s="25">
        <v>0</v>
      </c>
      <c r="M81" s="25">
        <v>0</v>
      </c>
      <c r="N81" s="25">
        <v>0</v>
      </c>
      <c r="O81" s="25">
        <v>0</v>
      </c>
      <c r="P81" s="25">
        <v>0</v>
      </c>
      <c r="Q81" s="25">
        <v>0</v>
      </c>
      <c r="R81" s="25">
        <v>0</v>
      </c>
      <c r="S81" s="25">
        <v>0</v>
      </c>
      <c r="T81" s="25">
        <v>0</v>
      </c>
      <c r="U81" s="25">
        <v>0</v>
      </c>
      <c r="V81" s="25">
        <v>0</v>
      </c>
      <c r="W81" s="25">
        <v>0</v>
      </c>
      <c r="X81" s="25">
        <v>0</v>
      </c>
      <c r="Y81" s="25">
        <v>0</v>
      </c>
      <c r="Z81" s="25">
        <v>0</v>
      </c>
      <c r="AA81" s="25">
        <v>0</v>
      </c>
      <c r="AB81" s="25">
        <v>0</v>
      </c>
      <c r="AC81" s="25">
        <v>0</v>
      </c>
      <c r="AD81" s="25">
        <v>0</v>
      </c>
      <c r="AE81" s="25">
        <v>0</v>
      </c>
      <c r="AF81" s="102"/>
    </row>
    <row r="82" spans="1:32" s="28" customFormat="1" ht="17.25" customHeight="1">
      <c r="A82" s="18" t="s">
        <v>23</v>
      </c>
      <c r="B82" s="23">
        <f>H82+J82+L82+N82+P82+R82+T82+V82+X82+Z82+AB82+AD82</f>
        <v>180.5</v>
      </c>
      <c r="C82" s="24">
        <f>H82+J82+L82+N82+P82+R82+T82+V82+X82+Z82+AA2987+AB82+AD82</f>
        <v>180.5</v>
      </c>
      <c r="D82" s="24">
        <f>E82</f>
        <v>180.5</v>
      </c>
      <c r="E82" s="24">
        <f>I82+K82+M82+O82+Q82+S82+U82+W82+Y82+AA82+AC82+AE82</f>
        <v>180.5</v>
      </c>
      <c r="F82" s="24">
        <f>D82/B82*100</f>
        <v>100</v>
      </c>
      <c r="G82" s="24">
        <f>D82/C82*100</f>
        <v>100</v>
      </c>
      <c r="H82" s="23">
        <v>0</v>
      </c>
      <c r="I82" s="23">
        <v>0</v>
      </c>
      <c r="J82" s="23">
        <v>0</v>
      </c>
      <c r="K82" s="23">
        <v>0</v>
      </c>
      <c r="L82" s="23">
        <v>0</v>
      </c>
      <c r="M82" s="23">
        <v>0</v>
      </c>
      <c r="N82" s="23">
        <v>0</v>
      </c>
      <c r="O82" s="23">
        <v>0</v>
      </c>
      <c r="P82" s="23">
        <v>81.5</v>
      </c>
      <c r="Q82" s="23">
        <v>0</v>
      </c>
      <c r="R82" s="23">
        <v>0</v>
      </c>
      <c r="S82" s="23">
        <v>0</v>
      </c>
      <c r="T82" s="23">
        <v>0</v>
      </c>
      <c r="U82" s="23">
        <v>0</v>
      </c>
      <c r="V82" s="23">
        <v>0</v>
      </c>
      <c r="W82" s="23">
        <v>0</v>
      </c>
      <c r="X82" s="23">
        <v>0</v>
      </c>
      <c r="Y82" s="23">
        <v>0</v>
      </c>
      <c r="Z82" s="23">
        <v>0</v>
      </c>
      <c r="AA82" s="23">
        <v>81.5</v>
      </c>
      <c r="AB82" s="23">
        <v>0</v>
      </c>
      <c r="AC82" s="23">
        <v>0</v>
      </c>
      <c r="AD82" s="23">
        <v>99</v>
      </c>
      <c r="AE82" s="23">
        <v>99</v>
      </c>
      <c r="AF82" s="102"/>
    </row>
    <row r="83" spans="1:32" s="15" customFormat="1" ht="16.5" customHeight="1">
      <c r="A83" s="18" t="s">
        <v>24</v>
      </c>
      <c r="B83" s="25">
        <f>H83+J83+L83+N83+P83+R83+T83+V83+X83+Z83+AB83+AD83</f>
        <v>0</v>
      </c>
      <c r="C83" s="24">
        <f>H83+J83+L83+N83+P83+R83+T83+V83+X83+Z83+AA2988+AB83+AD83</f>
        <v>0</v>
      </c>
      <c r="D83" s="23"/>
      <c r="E83" s="24">
        <f>I83+K83+M83+O83+Q83+S83+U83+W83+Y83</f>
        <v>0</v>
      </c>
      <c r="F83" s="38"/>
      <c r="G83" s="24"/>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5">
        <v>0</v>
      </c>
      <c r="AA83" s="25">
        <v>0</v>
      </c>
      <c r="AB83" s="25">
        <v>0</v>
      </c>
      <c r="AC83" s="25">
        <v>0</v>
      </c>
      <c r="AD83" s="25">
        <v>0</v>
      </c>
      <c r="AE83" s="25">
        <v>0</v>
      </c>
      <c r="AF83" s="102"/>
    </row>
    <row r="84" spans="1:32" s="15" customFormat="1" ht="18" customHeight="1">
      <c r="A84" s="18" t="s">
        <v>25</v>
      </c>
      <c r="B84" s="25">
        <f>H84+J84+L84+N84+P84+R84+T84+V84+X84+Z84+AB84+AD84</f>
        <v>0</v>
      </c>
      <c r="C84" s="24">
        <f>H84+J84+L84+N84+P84+R84+T84+V84+X84+Z84+AA2989+AB84+AD84</f>
        <v>0</v>
      </c>
      <c r="D84" s="23"/>
      <c r="E84" s="24">
        <f>I84+K84+M84+O84+Q84+S84+U84+W84+Y84</f>
        <v>0</v>
      </c>
      <c r="F84" s="38"/>
      <c r="G84" s="24"/>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5">
        <v>0</v>
      </c>
      <c r="AA84" s="25">
        <v>0</v>
      </c>
      <c r="AB84" s="25">
        <v>0</v>
      </c>
      <c r="AC84" s="25">
        <v>0</v>
      </c>
      <c r="AD84" s="25">
        <v>0</v>
      </c>
      <c r="AE84" s="25">
        <v>0</v>
      </c>
      <c r="AF84" s="102"/>
    </row>
    <row r="85" spans="1:32" s="15" customFormat="1" ht="82.5" customHeight="1">
      <c r="A85" s="18" t="s">
        <v>45</v>
      </c>
      <c r="B85" s="25"/>
      <c r="C85" s="31"/>
      <c r="D85" s="31"/>
      <c r="E85" s="29"/>
      <c r="F85" s="38"/>
      <c r="G85" s="24"/>
      <c r="H85" s="25"/>
      <c r="I85" s="29"/>
      <c r="J85" s="29"/>
      <c r="K85" s="29"/>
      <c r="L85" s="25"/>
      <c r="M85" s="29"/>
      <c r="N85" s="25"/>
      <c r="O85" s="29"/>
      <c r="P85" s="25"/>
      <c r="Q85" s="29"/>
      <c r="R85" s="25"/>
      <c r="S85" s="29"/>
      <c r="T85" s="25"/>
      <c r="U85" s="29"/>
      <c r="V85" s="25"/>
      <c r="W85" s="29"/>
      <c r="X85" s="25"/>
      <c r="Y85" s="29"/>
      <c r="Z85" s="25"/>
      <c r="AA85" s="29"/>
      <c r="AB85" s="25"/>
      <c r="AC85" s="29"/>
      <c r="AD85" s="25"/>
      <c r="AE85" s="29"/>
      <c r="AF85" s="95" t="s">
        <v>79</v>
      </c>
    </row>
    <row r="86" spans="1:32" s="15" customFormat="1" ht="17.25" customHeight="1">
      <c r="A86" s="16" t="s">
        <v>29</v>
      </c>
      <c r="B86" s="39">
        <f>B87+B88+B89+B90</f>
        <v>134.1</v>
      </c>
      <c r="C86" s="39">
        <f>C87+C88+C89+C90</f>
        <v>134.1</v>
      </c>
      <c r="D86" s="23">
        <f>D87+D88+D89+D90</f>
        <v>134.1</v>
      </c>
      <c r="E86" s="23">
        <f>E87+E88+E89+E90</f>
        <v>134.1</v>
      </c>
      <c r="F86" s="24">
        <f>D86/B86*100</f>
        <v>100</v>
      </c>
      <c r="G86" s="24">
        <f>D86/C86*100</f>
        <v>100</v>
      </c>
      <c r="H86" s="23">
        <f aca="true" t="shared" si="14" ref="H86:S86">H87+H88+H89+H90</f>
        <v>0</v>
      </c>
      <c r="I86" s="23">
        <f t="shared" si="14"/>
        <v>0</v>
      </c>
      <c r="J86" s="23">
        <f t="shared" si="14"/>
        <v>0</v>
      </c>
      <c r="K86" s="23">
        <f t="shared" si="14"/>
        <v>0</v>
      </c>
      <c r="L86" s="23">
        <f t="shared" si="14"/>
        <v>78</v>
      </c>
      <c r="M86" s="23">
        <f t="shared" si="14"/>
        <v>0</v>
      </c>
      <c r="N86" s="23">
        <f t="shared" si="14"/>
        <v>0</v>
      </c>
      <c r="O86" s="23">
        <f t="shared" si="14"/>
        <v>0</v>
      </c>
      <c r="P86" s="23">
        <f t="shared" si="14"/>
        <v>0</v>
      </c>
      <c r="Q86" s="23">
        <f t="shared" si="14"/>
        <v>0</v>
      </c>
      <c r="R86" s="23">
        <f t="shared" si="14"/>
        <v>56.1</v>
      </c>
      <c r="S86" s="23">
        <f t="shared" si="14"/>
        <v>78</v>
      </c>
      <c r="T86" s="23">
        <f aca="true" t="shared" si="15" ref="T86:AE86">T87+T88+T89+T90</f>
        <v>0</v>
      </c>
      <c r="U86" s="23">
        <f t="shared" si="15"/>
        <v>0</v>
      </c>
      <c r="V86" s="23">
        <f t="shared" si="15"/>
        <v>0</v>
      </c>
      <c r="W86" s="23">
        <f t="shared" si="15"/>
        <v>0</v>
      </c>
      <c r="X86" s="23">
        <f t="shared" si="15"/>
        <v>0</v>
      </c>
      <c r="Y86" s="23">
        <f t="shared" si="15"/>
        <v>0</v>
      </c>
      <c r="Z86" s="23">
        <f t="shared" si="15"/>
        <v>0</v>
      </c>
      <c r="AA86" s="23">
        <f t="shared" si="15"/>
        <v>56.1</v>
      </c>
      <c r="AB86" s="23">
        <f t="shared" si="15"/>
        <v>0</v>
      </c>
      <c r="AC86" s="23">
        <f t="shared" si="15"/>
        <v>0</v>
      </c>
      <c r="AD86" s="23">
        <f t="shared" si="15"/>
        <v>0</v>
      </c>
      <c r="AE86" s="23">
        <f t="shared" si="15"/>
        <v>0</v>
      </c>
      <c r="AF86" s="96"/>
    </row>
    <row r="87" spans="1:32" s="15" customFormat="1" ht="20.25" customHeight="1">
      <c r="A87" s="18" t="s">
        <v>22</v>
      </c>
      <c r="B87" s="39">
        <f>H87+J87+L87+N87+P87+R87+T87+V87+X87+Z87+AB87+AD87</f>
        <v>0</v>
      </c>
      <c r="C87" s="24">
        <f>H87+J87+L87+N87+P87+R87+T87+V87+X87+Z87+AA2992+AB87+AD87</f>
        <v>0</v>
      </c>
      <c r="D87" s="23"/>
      <c r="E87" s="24">
        <f>I87+K87+M87+O87+Q87+S87+U87+W87+Y87</f>
        <v>0</v>
      </c>
      <c r="F87" s="38"/>
      <c r="G87" s="24"/>
      <c r="H87" s="25">
        <v>0</v>
      </c>
      <c r="I87" s="25">
        <v>0</v>
      </c>
      <c r="J87" s="23">
        <v>0</v>
      </c>
      <c r="K87" s="23">
        <v>0</v>
      </c>
      <c r="L87" s="25">
        <v>0</v>
      </c>
      <c r="M87" s="25">
        <v>0</v>
      </c>
      <c r="N87" s="25">
        <v>0</v>
      </c>
      <c r="O87" s="25">
        <v>0</v>
      </c>
      <c r="P87" s="25">
        <v>0</v>
      </c>
      <c r="Q87" s="25">
        <v>0</v>
      </c>
      <c r="R87" s="25">
        <v>0</v>
      </c>
      <c r="S87" s="25">
        <v>0</v>
      </c>
      <c r="T87" s="25">
        <v>0</v>
      </c>
      <c r="U87" s="25">
        <v>0</v>
      </c>
      <c r="V87" s="25">
        <v>0</v>
      </c>
      <c r="W87" s="25">
        <v>0</v>
      </c>
      <c r="X87" s="25">
        <v>0</v>
      </c>
      <c r="Y87" s="25">
        <v>0</v>
      </c>
      <c r="Z87" s="25">
        <v>0</v>
      </c>
      <c r="AA87" s="25">
        <v>0</v>
      </c>
      <c r="AB87" s="25">
        <v>0</v>
      </c>
      <c r="AC87" s="25">
        <v>0</v>
      </c>
      <c r="AD87" s="25">
        <v>0</v>
      </c>
      <c r="AE87" s="25">
        <v>0</v>
      </c>
      <c r="AF87" s="96"/>
    </row>
    <row r="88" spans="1:32" s="28" customFormat="1" ht="22.5" customHeight="1">
      <c r="A88" s="18" t="s">
        <v>23</v>
      </c>
      <c r="B88" s="39">
        <f>H88+J88+L88+N88+P88+R88+T88+V88+X88+Z88+AB88+AD88</f>
        <v>134.1</v>
      </c>
      <c r="C88" s="24">
        <f>H88+J88+L88+N88+P88+R88+T88+V88+X88+Z88+AA2993+AB88+AD88</f>
        <v>134.1</v>
      </c>
      <c r="D88" s="23">
        <f>E88</f>
        <v>134.1</v>
      </c>
      <c r="E88" s="24">
        <f>I88+K88+M88+O88+Q88+S88+U88+W88+Y88+AA88+AC88+AE88</f>
        <v>134.1</v>
      </c>
      <c r="F88" s="24">
        <f>D88/B88*100</f>
        <v>100</v>
      </c>
      <c r="G88" s="24">
        <f>D88/C88*100</f>
        <v>100</v>
      </c>
      <c r="H88" s="23">
        <v>0</v>
      </c>
      <c r="I88" s="23">
        <v>0</v>
      </c>
      <c r="J88" s="23">
        <v>0</v>
      </c>
      <c r="K88" s="23">
        <v>0</v>
      </c>
      <c r="L88" s="23">
        <v>78</v>
      </c>
      <c r="M88" s="23">
        <v>0</v>
      </c>
      <c r="N88" s="23">
        <v>0</v>
      </c>
      <c r="O88" s="23">
        <v>0</v>
      </c>
      <c r="P88" s="25">
        <v>0</v>
      </c>
      <c r="Q88" s="23">
        <v>0</v>
      </c>
      <c r="R88" s="23">
        <v>56.1</v>
      </c>
      <c r="S88" s="23">
        <v>78</v>
      </c>
      <c r="T88" s="23">
        <v>0</v>
      </c>
      <c r="U88" s="23">
        <v>0</v>
      </c>
      <c r="V88" s="23">
        <v>0</v>
      </c>
      <c r="W88" s="23">
        <v>0</v>
      </c>
      <c r="X88" s="23">
        <v>0</v>
      </c>
      <c r="Y88" s="23">
        <v>0</v>
      </c>
      <c r="Z88" s="23">
        <v>0</v>
      </c>
      <c r="AA88" s="23">
        <v>56.1</v>
      </c>
      <c r="AB88" s="23">
        <v>0</v>
      </c>
      <c r="AC88" s="23">
        <v>0</v>
      </c>
      <c r="AD88" s="23">
        <v>0</v>
      </c>
      <c r="AE88" s="23">
        <v>0</v>
      </c>
      <c r="AF88" s="96"/>
    </row>
    <row r="89" spans="1:32" s="15" customFormat="1" ht="15" customHeight="1">
      <c r="A89" s="18" t="s">
        <v>24</v>
      </c>
      <c r="B89" s="39">
        <f>H89+J89+L89+N89+P89+R89+T89+V89+X89+Z89+AB89+AD89</f>
        <v>0</v>
      </c>
      <c r="C89" s="24">
        <f>H89+J89+L89+N89+P89+R89+T89+V89+X89+Z89+AA2994+AB89+AD89</f>
        <v>0</v>
      </c>
      <c r="D89" s="23"/>
      <c r="E89" s="24">
        <f>I89+K89+M89+O89+Q89+S89+U89+W89+Y89</f>
        <v>0</v>
      </c>
      <c r="F89" s="38"/>
      <c r="G89" s="24"/>
      <c r="H89" s="25">
        <v>0</v>
      </c>
      <c r="I89" s="25">
        <v>0</v>
      </c>
      <c r="J89" s="23">
        <v>0</v>
      </c>
      <c r="K89" s="23">
        <v>0</v>
      </c>
      <c r="L89" s="25">
        <v>0</v>
      </c>
      <c r="M89" s="25">
        <v>0</v>
      </c>
      <c r="N89" s="25">
        <v>0</v>
      </c>
      <c r="O89" s="25">
        <v>0</v>
      </c>
      <c r="P89" s="25">
        <v>0</v>
      </c>
      <c r="Q89" s="25">
        <v>0</v>
      </c>
      <c r="R89" s="25">
        <v>0</v>
      </c>
      <c r="S89" s="25">
        <v>0</v>
      </c>
      <c r="T89" s="25">
        <v>0</v>
      </c>
      <c r="U89" s="25">
        <v>0</v>
      </c>
      <c r="V89" s="25">
        <v>0</v>
      </c>
      <c r="W89" s="25">
        <v>0</v>
      </c>
      <c r="X89" s="25">
        <v>0</v>
      </c>
      <c r="Y89" s="25">
        <v>0</v>
      </c>
      <c r="Z89" s="25">
        <v>0</v>
      </c>
      <c r="AA89" s="25">
        <v>0</v>
      </c>
      <c r="AB89" s="25">
        <v>0</v>
      </c>
      <c r="AC89" s="25">
        <v>0</v>
      </c>
      <c r="AD89" s="25">
        <v>0</v>
      </c>
      <c r="AE89" s="25">
        <v>0</v>
      </c>
      <c r="AF89" s="97"/>
    </row>
    <row r="90" spans="1:32" s="15" customFormat="1" ht="18.75" customHeight="1">
      <c r="A90" s="18" t="s">
        <v>25</v>
      </c>
      <c r="B90" s="39">
        <f>H90+J90+L90+N90+P90+R90+T90+V90+X90+Z90+AB90+AD90</f>
        <v>0</v>
      </c>
      <c r="C90" s="24">
        <f>H90+J90+L90+N90+P90+R90+T90+V90+X90+Z90+AA2995+AB90+AD90</f>
        <v>0</v>
      </c>
      <c r="D90" s="23"/>
      <c r="E90" s="24">
        <f>I90+K90+M90+O90+Q90+S90+U90+W90+Y90</f>
        <v>0</v>
      </c>
      <c r="F90" s="38"/>
      <c r="G90" s="24"/>
      <c r="H90" s="25">
        <v>0</v>
      </c>
      <c r="I90" s="25">
        <v>0</v>
      </c>
      <c r="J90" s="23">
        <v>0</v>
      </c>
      <c r="K90" s="23">
        <v>0</v>
      </c>
      <c r="L90" s="25">
        <v>0</v>
      </c>
      <c r="M90" s="25">
        <v>0</v>
      </c>
      <c r="N90" s="25">
        <v>0</v>
      </c>
      <c r="O90" s="25">
        <v>0</v>
      </c>
      <c r="P90" s="25">
        <v>0</v>
      </c>
      <c r="Q90" s="25">
        <v>0</v>
      </c>
      <c r="R90" s="25">
        <v>0</v>
      </c>
      <c r="S90" s="25">
        <v>0</v>
      </c>
      <c r="T90" s="25">
        <v>0</v>
      </c>
      <c r="U90" s="25">
        <v>0</v>
      </c>
      <c r="V90" s="25">
        <v>0</v>
      </c>
      <c r="W90" s="25">
        <v>0</v>
      </c>
      <c r="X90" s="25">
        <v>0</v>
      </c>
      <c r="Y90" s="25">
        <v>0</v>
      </c>
      <c r="Z90" s="25">
        <v>0</v>
      </c>
      <c r="AA90" s="25">
        <v>0</v>
      </c>
      <c r="AB90" s="25">
        <v>0</v>
      </c>
      <c r="AC90" s="25">
        <v>0</v>
      </c>
      <c r="AD90" s="25">
        <v>0</v>
      </c>
      <c r="AE90" s="25">
        <v>0</v>
      </c>
      <c r="AF90" s="5"/>
    </row>
    <row r="91" spans="1:32" s="15" customFormat="1" ht="52.5" customHeight="1">
      <c r="A91" s="18" t="s">
        <v>46</v>
      </c>
      <c r="B91" s="25"/>
      <c r="C91" s="31"/>
      <c r="D91" s="31"/>
      <c r="E91" s="29"/>
      <c r="F91" s="38"/>
      <c r="G91" s="24"/>
      <c r="H91" s="25"/>
      <c r="I91" s="29"/>
      <c r="J91" s="29"/>
      <c r="K91" s="29"/>
      <c r="L91" s="25"/>
      <c r="M91" s="29"/>
      <c r="N91" s="25"/>
      <c r="O91" s="29"/>
      <c r="P91" s="25"/>
      <c r="Q91" s="29"/>
      <c r="R91" s="25"/>
      <c r="S91" s="29"/>
      <c r="T91" s="25"/>
      <c r="U91" s="29"/>
      <c r="V91" s="25"/>
      <c r="W91" s="29"/>
      <c r="X91" s="25"/>
      <c r="Y91" s="29"/>
      <c r="Z91" s="25"/>
      <c r="AA91" s="29"/>
      <c r="AB91" s="25"/>
      <c r="AC91" s="29"/>
      <c r="AD91" s="25"/>
      <c r="AE91" s="29"/>
      <c r="AF91" s="95" t="s">
        <v>80</v>
      </c>
    </row>
    <row r="92" spans="1:256" s="15" customFormat="1" ht="16.5">
      <c r="A92" s="16" t="s">
        <v>29</v>
      </c>
      <c r="B92" s="23">
        <f>B93+B94+B95+B96</f>
        <v>106.5</v>
      </c>
      <c r="C92" s="23">
        <f>C93+C94+C95+C96</f>
        <v>106.5</v>
      </c>
      <c r="D92" s="23">
        <f>D93+D94+D95+D96</f>
        <v>106.3</v>
      </c>
      <c r="E92" s="23">
        <f>E93+E94+E95+E96</f>
        <v>106.3</v>
      </c>
      <c r="F92" s="24">
        <f>(E92/B92)*100</f>
        <v>99.81220657276995</v>
      </c>
      <c r="G92" s="24">
        <f>(E92/C92)*100</f>
        <v>99.81220657276995</v>
      </c>
      <c r="H92" s="23">
        <f aca="true" t="shared" si="16" ref="H92:AE92">H93+H94+H95+H96</f>
        <v>0</v>
      </c>
      <c r="I92" s="23">
        <f t="shared" si="16"/>
        <v>0</v>
      </c>
      <c r="J92" s="25">
        <f t="shared" si="16"/>
        <v>0</v>
      </c>
      <c r="K92" s="25">
        <f t="shared" si="16"/>
        <v>0</v>
      </c>
      <c r="L92" s="23">
        <f t="shared" si="16"/>
        <v>21.3</v>
      </c>
      <c r="M92" s="23">
        <f t="shared" si="16"/>
        <v>0</v>
      </c>
      <c r="N92" s="23">
        <f t="shared" si="16"/>
        <v>21.3</v>
      </c>
      <c r="O92" s="23">
        <f t="shared" si="16"/>
        <v>42.3</v>
      </c>
      <c r="P92" s="23">
        <f t="shared" si="16"/>
        <v>0</v>
      </c>
      <c r="Q92" s="23">
        <f t="shared" si="16"/>
        <v>0</v>
      </c>
      <c r="R92" s="23">
        <f t="shared" si="16"/>
        <v>0</v>
      </c>
      <c r="S92" s="23">
        <f t="shared" si="16"/>
        <v>0</v>
      </c>
      <c r="T92" s="23">
        <f t="shared" si="16"/>
        <v>21.3</v>
      </c>
      <c r="U92" s="23">
        <f t="shared" si="16"/>
        <v>21</v>
      </c>
      <c r="V92" s="23">
        <f t="shared" si="16"/>
        <v>21.3</v>
      </c>
      <c r="W92" s="23">
        <f t="shared" si="16"/>
        <v>0</v>
      </c>
      <c r="X92" s="23">
        <f t="shared" si="16"/>
        <v>21.3</v>
      </c>
      <c r="Y92" s="23">
        <f t="shared" si="16"/>
        <v>43</v>
      </c>
      <c r="Z92" s="23">
        <f t="shared" si="16"/>
        <v>0</v>
      </c>
      <c r="AA92" s="23">
        <f t="shared" si="16"/>
        <v>0</v>
      </c>
      <c r="AB92" s="23">
        <f t="shared" si="16"/>
        <v>0</v>
      </c>
      <c r="AC92" s="23">
        <f t="shared" si="16"/>
        <v>0</v>
      </c>
      <c r="AD92" s="23">
        <f t="shared" si="16"/>
        <v>0</v>
      </c>
      <c r="AE92" s="23">
        <f t="shared" si="16"/>
        <v>0</v>
      </c>
      <c r="AF92" s="96"/>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c r="IT92" s="40"/>
      <c r="IU92" s="40"/>
      <c r="IV92" s="40"/>
    </row>
    <row r="93" spans="1:32" s="28" customFormat="1" ht="21" customHeight="1">
      <c r="A93" s="36" t="s">
        <v>22</v>
      </c>
      <c r="B93" s="23">
        <f>H93+J93+L93+N93+P93+R93+T93+V93+X93+Z93+AB93+AD93</f>
        <v>0</v>
      </c>
      <c r="C93" s="24">
        <f>H93+J93+L93+N93+P93+R93+T93+V93+X93+Z93+AA2998+AB93+AD93</f>
        <v>0</v>
      </c>
      <c r="D93" s="23"/>
      <c r="E93" s="24">
        <f>I93+K93+M93+O93+Q93+S93+U93+W93+Y93</f>
        <v>0</v>
      </c>
      <c r="F93" s="38"/>
      <c r="G93" s="24"/>
      <c r="H93" s="23">
        <v>0</v>
      </c>
      <c r="I93" s="23">
        <v>0</v>
      </c>
      <c r="J93" s="23">
        <v>0</v>
      </c>
      <c r="K93" s="23">
        <v>0</v>
      </c>
      <c r="L93" s="23">
        <v>0</v>
      </c>
      <c r="M93" s="23">
        <v>0</v>
      </c>
      <c r="N93" s="23">
        <v>0</v>
      </c>
      <c r="O93" s="23">
        <v>0</v>
      </c>
      <c r="P93" s="23">
        <v>0</v>
      </c>
      <c r="Q93" s="23">
        <v>0</v>
      </c>
      <c r="R93" s="23">
        <v>0</v>
      </c>
      <c r="S93" s="23">
        <v>0</v>
      </c>
      <c r="T93" s="23">
        <v>0</v>
      </c>
      <c r="U93" s="23">
        <v>0</v>
      </c>
      <c r="V93" s="23">
        <v>0</v>
      </c>
      <c r="W93" s="23">
        <v>0</v>
      </c>
      <c r="X93" s="23">
        <v>0</v>
      </c>
      <c r="Y93" s="23">
        <v>0</v>
      </c>
      <c r="Z93" s="23">
        <v>0</v>
      </c>
      <c r="AA93" s="23">
        <v>0</v>
      </c>
      <c r="AB93" s="23">
        <v>0</v>
      </c>
      <c r="AC93" s="23">
        <v>0</v>
      </c>
      <c r="AD93" s="23">
        <v>0</v>
      </c>
      <c r="AE93" s="23">
        <v>0</v>
      </c>
      <c r="AF93" s="96"/>
    </row>
    <row r="94" spans="1:32" s="15" customFormat="1" ht="20.25" customHeight="1">
      <c r="A94" s="18" t="s">
        <v>23</v>
      </c>
      <c r="B94" s="25">
        <f>H94+J94+L94+N94+P94+R94+T94+V94+X94+Z94+AB94+AD94</f>
        <v>106.5</v>
      </c>
      <c r="C94" s="24">
        <f>H94+J94+L94+N94+P94+R94+T94+V94+X94+Z94+AA2999+AB94+AD94</f>
        <v>106.5</v>
      </c>
      <c r="D94" s="23">
        <f>E94</f>
        <v>106.3</v>
      </c>
      <c r="E94" s="24">
        <f>I94+K94+M94+O94+Q94+S94+U94+W94+Y94+AA94+AC94+AE94</f>
        <v>106.3</v>
      </c>
      <c r="F94" s="24">
        <f>(E94/B94)*100</f>
        <v>99.81220657276995</v>
      </c>
      <c r="G94" s="24">
        <f>(E94/C94)*100</f>
        <v>99.81220657276995</v>
      </c>
      <c r="H94" s="25">
        <v>0</v>
      </c>
      <c r="I94" s="25">
        <v>0</v>
      </c>
      <c r="J94" s="25">
        <v>0</v>
      </c>
      <c r="K94" s="25">
        <v>0</v>
      </c>
      <c r="L94" s="25">
        <v>21.3</v>
      </c>
      <c r="M94" s="25">
        <v>0</v>
      </c>
      <c r="N94" s="25">
        <v>21.3</v>
      </c>
      <c r="O94" s="25">
        <v>42.3</v>
      </c>
      <c r="P94" s="25">
        <v>0</v>
      </c>
      <c r="Q94" s="25">
        <v>0</v>
      </c>
      <c r="R94" s="25">
        <v>0</v>
      </c>
      <c r="S94" s="25">
        <v>0</v>
      </c>
      <c r="T94" s="25">
        <v>21.3</v>
      </c>
      <c r="U94" s="25">
        <v>21</v>
      </c>
      <c r="V94" s="25">
        <v>21.3</v>
      </c>
      <c r="W94" s="25">
        <v>0</v>
      </c>
      <c r="X94" s="25">
        <v>21.3</v>
      </c>
      <c r="Y94" s="25">
        <v>43</v>
      </c>
      <c r="Z94" s="25">
        <v>0</v>
      </c>
      <c r="AA94" s="25">
        <v>0</v>
      </c>
      <c r="AB94" s="25">
        <v>0</v>
      </c>
      <c r="AC94" s="25">
        <v>0</v>
      </c>
      <c r="AD94" s="25">
        <v>0</v>
      </c>
      <c r="AE94" s="25">
        <v>0</v>
      </c>
      <c r="AF94" s="96"/>
    </row>
    <row r="95" spans="1:32" s="15" customFormat="1" ht="18" customHeight="1">
      <c r="A95" s="18" t="s">
        <v>24</v>
      </c>
      <c r="B95" s="25">
        <f>H95+J95+L95+N95+P95+R95+T95+V95+X95+Z95+AB95+AD95</f>
        <v>0</v>
      </c>
      <c r="C95" s="24">
        <f>H95+J95+L95+N95+P95+R95+T95+V95+X95+Z95+AA3000+AB95+AD95</f>
        <v>0</v>
      </c>
      <c r="D95" s="23"/>
      <c r="E95" s="24">
        <f>I95+K95+M95+O95+Q95+S95+U95+W95+Y95</f>
        <v>0</v>
      </c>
      <c r="F95" s="38"/>
      <c r="G95" s="24"/>
      <c r="H95" s="25">
        <v>0</v>
      </c>
      <c r="I95" s="25">
        <v>0</v>
      </c>
      <c r="J95" s="25">
        <v>0</v>
      </c>
      <c r="K95" s="25">
        <v>0</v>
      </c>
      <c r="L95" s="25">
        <v>0</v>
      </c>
      <c r="M95" s="25">
        <v>0</v>
      </c>
      <c r="N95" s="25">
        <v>0</v>
      </c>
      <c r="O95" s="25">
        <v>0</v>
      </c>
      <c r="P95" s="25">
        <v>0</v>
      </c>
      <c r="Q95" s="25">
        <v>0</v>
      </c>
      <c r="R95" s="25">
        <v>0</v>
      </c>
      <c r="S95" s="25">
        <v>0</v>
      </c>
      <c r="T95" s="25">
        <v>0</v>
      </c>
      <c r="U95" s="25">
        <v>0</v>
      </c>
      <c r="V95" s="25">
        <v>0</v>
      </c>
      <c r="W95" s="25">
        <v>0</v>
      </c>
      <c r="X95" s="25">
        <v>0</v>
      </c>
      <c r="Y95" s="25">
        <v>0</v>
      </c>
      <c r="Z95" s="25">
        <v>0</v>
      </c>
      <c r="AA95" s="25">
        <v>0</v>
      </c>
      <c r="AB95" s="25">
        <v>0</v>
      </c>
      <c r="AC95" s="25">
        <v>0</v>
      </c>
      <c r="AD95" s="25">
        <v>0</v>
      </c>
      <c r="AE95" s="25">
        <v>0</v>
      </c>
      <c r="AF95" s="96"/>
    </row>
    <row r="96" spans="1:32" s="28" customFormat="1" ht="18" customHeight="1">
      <c r="A96" s="36" t="s">
        <v>25</v>
      </c>
      <c r="B96" s="23">
        <f>H96+J96+L96+N96+P96+R96+T96+V96+X96+Z96+AB96+AD96</f>
        <v>0</v>
      </c>
      <c r="C96" s="24">
        <f>H96+J96+L96+N96+P96+R96+T96+V96+X96+Z96+AA3001+AB96+AD96</f>
        <v>0</v>
      </c>
      <c r="D96" s="23"/>
      <c r="E96" s="24">
        <f>I96+K96+M96+O96+Q96+S96+U96+W96+Y96</f>
        <v>0</v>
      </c>
      <c r="F96" s="38"/>
      <c r="G96" s="24"/>
      <c r="H96" s="23">
        <v>0</v>
      </c>
      <c r="I96" s="23">
        <v>0</v>
      </c>
      <c r="J96" s="23">
        <v>0</v>
      </c>
      <c r="K96" s="23">
        <v>0</v>
      </c>
      <c r="L96" s="23">
        <v>0</v>
      </c>
      <c r="M96" s="23">
        <v>0</v>
      </c>
      <c r="N96" s="23">
        <v>0</v>
      </c>
      <c r="O96" s="23">
        <v>0</v>
      </c>
      <c r="P96" s="23">
        <v>0</v>
      </c>
      <c r="Q96" s="23">
        <v>0</v>
      </c>
      <c r="R96" s="23">
        <v>0</v>
      </c>
      <c r="S96" s="23">
        <v>0</v>
      </c>
      <c r="T96" s="23">
        <v>0</v>
      </c>
      <c r="U96" s="23">
        <v>0</v>
      </c>
      <c r="V96" s="23">
        <v>0</v>
      </c>
      <c r="W96" s="23">
        <v>0</v>
      </c>
      <c r="X96" s="23">
        <v>0</v>
      </c>
      <c r="Y96" s="23">
        <v>0</v>
      </c>
      <c r="Z96" s="23">
        <v>0</v>
      </c>
      <c r="AA96" s="23">
        <v>0</v>
      </c>
      <c r="AB96" s="23">
        <v>0</v>
      </c>
      <c r="AC96" s="23">
        <v>0</v>
      </c>
      <c r="AD96" s="23">
        <v>0</v>
      </c>
      <c r="AE96" s="23">
        <v>0</v>
      </c>
      <c r="AF96" s="97"/>
    </row>
    <row r="97" spans="1:32" s="15" customFormat="1" ht="162" customHeight="1">
      <c r="A97" s="18" t="s">
        <v>47</v>
      </c>
      <c r="B97" s="25"/>
      <c r="C97" s="31"/>
      <c r="D97" s="31"/>
      <c r="E97" s="29"/>
      <c r="F97" s="38"/>
      <c r="G97" s="24"/>
      <c r="H97" s="25"/>
      <c r="I97" s="29"/>
      <c r="J97" s="24"/>
      <c r="K97" s="24"/>
      <c r="L97" s="25"/>
      <c r="M97" s="29"/>
      <c r="N97" s="25"/>
      <c r="O97" s="29"/>
      <c r="P97" s="25"/>
      <c r="Q97" s="29"/>
      <c r="R97" s="25"/>
      <c r="S97" s="29"/>
      <c r="T97" s="25"/>
      <c r="U97" s="29"/>
      <c r="V97" s="25"/>
      <c r="W97" s="29"/>
      <c r="X97" s="25"/>
      <c r="Y97" s="29"/>
      <c r="Z97" s="25"/>
      <c r="AA97" s="29"/>
      <c r="AB97" s="25"/>
      <c r="AC97" s="29"/>
      <c r="AD97" s="25"/>
      <c r="AE97" s="29"/>
      <c r="AF97" s="87" t="s">
        <v>81</v>
      </c>
    </row>
    <row r="98" spans="1:32" s="15" customFormat="1" ht="16.5">
      <c r="A98" s="16" t="s">
        <v>29</v>
      </c>
      <c r="B98" s="23">
        <f>B99+B100+B101+B102</f>
        <v>150</v>
      </c>
      <c r="C98" s="23">
        <f>C99+C100+C101+C102</f>
        <v>150</v>
      </c>
      <c r="D98" s="23">
        <f>D99+D100+D101+D102</f>
        <v>150</v>
      </c>
      <c r="E98" s="23">
        <f>E99+E100+E101+E102</f>
        <v>150</v>
      </c>
      <c r="F98" s="24">
        <f>(E98/B98)*100</f>
        <v>100</v>
      </c>
      <c r="G98" s="24">
        <f>(E98/C98)*100</f>
        <v>100</v>
      </c>
      <c r="H98" s="23">
        <f aca="true" t="shared" si="17" ref="H98:AE98">H99+H100+H101+H102</f>
        <v>0</v>
      </c>
      <c r="I98" s="23">
        <f t="shared" si="17"/>
        <v>0</v>
      </c>
      <c r="J98" s="24">
        <f t="shared" si="17"/>
        <v>0</v>
      </c>
      <c r="K98" s="24">
        <f t="shared" si="17"/>
        <v>0</v>
      </c>
      <c r="L98" s="23">
        <f t="shared" si="17"/>
        <v>150</v>
      </c>
      <c r="M98" s="23">
        <f t="shared" si="17"/>
        <v>30</v>
      </c>
      <c r="N98" s="23">
        <f t="shared" si="17"/>
        <v>0</v>
      </c>
      <c r="O98" s="23">
        <f t="shared" si="17"/>
        <v>0</v>
      </c>
      <c r="P98" s="23">
        <f t="shared" si="17"/>
        <v>0</v>
      </c>
      <c r="Q98" s="23">
        <f t="shared" si="17"/>
        <v>88</v>
      </c>
      <c r="R98" s="23">
        <f t="shared" si="17"/>
        <v>0</v>
      </c>
      <c r="S98" s="23">
        <f t="shared" si="17"/>
        <v>0</v>
      </c>
      <c r="T98" s="23">
        <f t="shared" si="17"/>
        <v>0</v>
      </c>
      <c r="U98" s="23">
        <f t="shared" si="17"/>
        <v>0</v>
      </c>
      <c r="V98" s="23">
        <f t="shared" si="17"/>
        <v>0</v>
      </c>
      <c r="W98" s="23">
        <f t="shared" si="17"/>
        <v>0</v>
      </c>
      <c r="X98" s="23">
        <f t="shared" si="17"/>
        <v>0</v>
      </c>
      <c r="Y98" s="23">
        <f t="shared" si="17"/>
        <v>0</v>
      </c>
      <c r="Z98" s="23">
        <f t="shared" si="17"/>
        <v>0</v>
      </c>
      <c r="AA98" s="23">
        <f t="shared" si="17"/>
        <v>0</v>
      </c>
      <c r="AB98" s="23">
        <f t="shared" si="17"/>
        <v>0</v>
      </c>
      <c r="AC98" s="23">
        <f t="shared" si="17"/>
        <v>0</v>
      </c>
      <c r="AD98" s="23">
        <f t="shared" si="17"/>
        <v>0</v>
      </c>
      <c r="AE98" s="23">
        <f t="shared" si="17"/>
        <v>32</v>
      </c>
      <c r="AF98" s="93"/>
    </row>
    <row r="99" spans="1:32" s="15" customFormat="1" ht="16.5">
      <c r="A99" s="18" t="s">
        <v>22</v>
      </c>
      <c r="B99" s="25">
        <f>H99+J99+L99+N99+P99+R99+T99+V99+X99+Z99+AB99+AD99</f>
        <v>0</v>
      </c>
      <c r="C99" s="24">
        <f>H99+J99+L99+N99+P99+R99+T99+V99+X99+Z99+AA3004+AB99+AD99</f>
        <v>0</v>
      </c>
      <c r="D99" s="23"/>
      <c r="E99" s="24">
        <f>I99+K99+M99+O99+Q99+S99+U99+W99</f>
        <v>0</v>
      </c>
      <c r="F99" s="38"/>
      <c r="G99" s="24"/>
      <c r="H99" s="25">
        <v>0</v>
      </c>
      <c r="I99" s="25">
        <v>0</v>
      </c>
      <c r="J99" s="24">
        <v>0</v>
      </c>
      <c r="K99" s="24">
        <v>0</v>
      </c>
      <c r="L99" s="25">
        <v>0</v>
      </c>
      <c r="M99" s="25">
        <v>0</v>
      </c>
      <c r="N99" s="25">
        <v>0</v>
      </c>
      <c r="O99" s="25">
        <v>0</v>
      </c>
      <c r="P99" s="25">
        <v>0</v>
      </c>
      <c r="Q99" s="25">
        <v>0</v>
      </c>
      <c r="R99" s="25">
        <v>0</v>
      </c>
      <c r="S99" s="25">
        <v>0</v>
      </c>
      <c r="T99" s="25">
        <v>0</v>
      </c>
      <c r="U99" s="25">
        <v>0</v>
      </c>
      <c r="V99" s="25">
        <v>0</v>
      </c>
      <c r="W99" s="25">
        <v>0</v>
      </c>
      <c r="X99" s="25">
        <v>0</v>
      </c>
      <c r="Y99" s="25">
        <v>0</v>
      </c>
      <c r="Z99" s="25">
        <v>0</v>
      </c>
      <c r="AA99" s="25">
        <v>0</v>
      </c>
      <c r="AB99" s="25">
        <v>0</v>
      </c>
      <c r="AC99" s="25">
        <v>0</v>
      </c>
      <c r="AD99" s="25">
        <v>0</v>
      </c>
      <c r="AE99" s="25">
        <v>0</v>
      </c>
      <c r="AF99" s="93"/>
    </row>
    <row r="100" spans="1:32" s="15" customFormat="1" ht="16.5">
      <c r="A100" s="18" t="s">
        <v>23</v>
      </c>
      <c r="B100" s="25">
        <f>H100+J100+L100+N100+P100+R100+T100+V100+X100+Z100+AB100+AD100</f>
        <v>150</v>
      </c>
      <c r="C100" s="24">
        <f>H100+J100+L100+N100+P100+R100+T100+V100+X100+Z100+AA3005+AB100+AD100</f>
        <v>150</v>
      </c>
      <c r="D100" s="23">
        <f>E100</f>
        <v>150</v>
      </c>
      <c r="E100" s="24">
        <f>I100+K100+M100+O100+Q100+S100+U100+W100+Y100+AA100+AC100+AE100</f>
        <v>150</v>
      </c>
      <c r="F100" s="24">
        <f>(E100/B100)*100</f>
        <v>100</v>
      </c>
      <c r="G100" s="24">
        <f>(E100/C100)*100</f>
        <v>100</v>
      </c>
      <c r="H100" s="25">
        <v>0</v>
      </c>
      <c r="I100" s="25">
        <v>0</v>
      </c>
      <c r="J100" s="24">
        <v>0</v>
      </c>
      <c r="K100" s="24">
        <v>0</v>
      </c>
      <c r="L100" s="25">
        <v>150</v>
      </c>
      <c r="M100" s="25">
        <v>30</v>
      </c>
      <c r="N100" s="25">
        <v>0</v>
      </c>
      <c r="O100" s="25">
        <v>0</v>
      </c>
      <c r="P100" s="25">
        <v>0</v>
      </c>
      <c r="Q100" s="25">
        <v>88</v>
      </c>
      <c r="R100" s="25">
        <v>0</v>
      </c>
      <c r="S100" s="25">
        <v>0</v>
      </c>
      <c r="T100" s="25">
        <v>0</v>
      </c>
      <c r="U100" s="25">
        <v>0</v>
      </c>
      <c r="V100" s="25">
        <v>0</v>
      </c>
      <c r="W100" s="25">
        <v>0</v>
      </c>
      <c r="X100" s="25">
        <v>0</v>
      </c>
      <c r="Y100" s="25">
        <v>0</v>
      </c>
      <c r="Z100" s="25">
        <v>0</v>
      </c>
      <c r="AA100" s="25">
        <v>0</v>
      </c>
      <c r="AB100" s="25">
        <v>0</v>
      </c>
      <c r="AC100" s="25">
        <v>0</v>
      </c>
      <c r="AD100" s="25">
        <v>0</v>
      </c>
      <c r="AE100" s="25">
        <v>32</v>
      </c>
      <c r="AF100" s="93"/>
    </row>
    <row r="101" spans="1:32" s="15" customFormat="1" ht="16.5">
      <c r="A101" s="18" t="s">
        <v>24</v>
      </c>
      <c r="B101" s="25">
        <f>H101+J101+L101+N101+P101+R101+T101+V101+X101+Z101+AB101+AD101</f>
        <v>0</v>
      </c>
      <c r="C101" s="24">
        <f>H101+J101+L101+N101+P101+R101+T101+V101+X101+Z101+AA3006+AB101+AD101</f>
        <v>0</v>
      </c>
      <c r="D101" s="23"/>
      <c r="E101" s="24">
        <f>I101+K101+M101+O101+Q101+S101+U101+W101</f>
        <v>0</v>
      </c>
      <c r="F101" s="38"/>
      <c r="G101" s="24"/>
      <c r="H101" s="25">
        <v>0</v>
      </c>
      <c r="I101" s="25">
        <v>0</v>
      </c>
      <c r="J101" s="24">
        <v>0</v>
      </c>
      <c r="K101" s="24">
        <v>0</v>
      </c>
      <c r="L101" s="25">
        <v>0</v>
      </c>
      <c r="M101" s="25">
        <v>0</v>
      </c>
      <c r="N101" s="25">
        <v>0</v>
      </c>
      <c r="O101" s="25">
        <v>0</v>
      </c>
      <c r="P101" s="25">
        <v>0</v>
      </c>
      <c r="Q101" s="25">
        <v>0</v>
      </c>
      <c r="R101" s="25">
        <v>0</v>
      </c>
      <c r="S101" s="25">
        <v>0</v>
      </c>
      <c r="T101" s="25">
        <v>0</v>
      </c>
      <c r="U101" s="25">
        <v>0</v>
      </c>
      <c r="V101" s="25">
        <v>0</v>
      </c>
      <c r="W101" s="25">
        <v>0</v>
      </c>
      <c r="X101" s="25">
        <v>0</v>
      </c>
      <c r="Y101" s="25">
        <v>0</v>
      </c>
      <c r="Z101" s="25">
        <v>0</v>
      </c>
      <c r="AA101" s="25">
        <v>0</v>
      </c>
      <c r="AB101" s="25">
        <v>0</v>
      </c>
      <c r="AC101" s="25">
        <v>0</v>
      </c>
      <c r="AD101" s="25">
        <v>0</v>
      </c>
      <c r="AE101" s="25">
        <v>0</v>
      </c>
      <c r="AF101" s="93"/>
    </row>
    <row r="102" spans="1:32" s="15" customFormat="1" ht="16.5">
      <c r="A102" s="18" t="s">
        <v>25</v>
      </c>
      <c r="B102" s="25">
        <f>H102+J102+L102+N102+P102+R102+T102+V102+X102+Z102+AB102+AD102</f>
        <v>0</v>
      </c>
      <c r="C102" s="24">
        <f>H102+J102+L102+N102+P102+R102+T102+V102+X102+Z102+AA3007+AB102+AD102</f>
        <v>0</v>
      </c>
      <c r="D102" s="23"/>
      <c r="E102" s="24">
        <f>I102+K102+M102+O102+Q102+S102+U102+W102</f>
        <v>0</v>
      </c>
      <c r="F102" s="38"/>
      <c r="G102" s="24"/>
      <c r="H102" s="25">
        <v>0</v>
      </c>
      <c r="I102" s="25">
        <v>0</v>
      </c>
      <c r="J102" s="24">
        <v>0</v>
      </c>
      <c r="K102" s="24">
        <v>0</v>
      </c>
      <c r="L102" s="25">
        <v>0</v>
      </c>
      <c r="M102" s="25">
        <v>0</v>
      </c>
      <c r="N102" s="25">
        <v>0</v>
      </c>
      <c r="O102" s="25">
        <v>0</v>
      </c>
      <c r="P102" s="25">
        <v>0</v>
      </c>
      <c r="Q102" s="25">
        <v>0</v>
      </c>
      <c r="R102" s="25">
        <v>0</v>
      </c>
      <c r="S102" s="25">
        <v>0</v>
      </c>
      <c r="T102" s="25">
        <v>0</v>
      </c>
      <c r="U102" s="25">
        <v>0</v>
      </c>
      <c r="V102" s="25">
        <v>0</v>
      </c>
      <c r="W102" s="25">
        <v>0</v>
      </c>
      <c r="X102" s="25">
        <v>0</v>
      </c>
      <c r="Y102" s="25">
        <v>0</v>
      </c>
      <c r="Z102" s="25">
        <v>0</v>
      </c>
      <c r="AA102" s="25">
        <v>0</v>
      </c>
      <c r="AB102" s="25">
        <v>0</v>
      </c>
      <c r="AC102" s="25">
        <v>0</v>
      </c>
      <c r="AD102" s="25">
        <v>0</v>
      </c>
      <c r="AE102" s="25">
        <v>0</v>
      </c>
      <c r="AF102" s="94"/>
    </row>
    <row r="103" spans="1:32" s="15" customFormat="1" ht="38.25" customHeight="1">
      <c r="A103" s="18" t="s">
        <v>48</v>
      </c>
      <c r="B103" s="41"/>
      <c r="C103" s="31"/>
      <c r="D103" s="31"/>
      <c r="E103" s="29"/>
      <c r="F103" s="38"/>
      <c r="G103" s="24"/>
      <c r="H103" s="25"/>
      <c r="I103" s="29"/>
      <c r="J103" s="29"/>
      <c r="K103" s="29"/>
      <c r="L103" s="25"/>
      <c r="M103" s="29"/>
      <c r="N103" s="25"/>
      <c r="O103" s="29"/>
      <c r="P103" s="25"/>
      <c r="Q103" s="29"/>
      <c r="R103" s="25"/>
      <c r="S103" s="29"/>
      <c r="T103" s="25"/>
      <c r="U103" s="29"/>
      <c r="V103" s="25"/>
      <c r="W103" s="29"/>
      <c r="X103" s="25"/>
      <c r="Y103" s="29"/>
      <c r="Z103" s="25"/>
      <c r="AA103" s="29"/>
      <c r="AB103" s="25"/>
      <c r="AC103" s="29"/>
      <c r="AD103" s="25"/>
      <c r="AE103" s="29"/>
      <c r="AF103" s="87" t="s">
        <v>82</v>
      </c>
    </row>
    <row r="104" spans="1:32" s="15" customFormat="1" ht="16.5">
      <c r="A104" s="16" t="s">
        <v>29</v>
      </c>
      <c r="B104" s="23">
        <f>B105+B106+B107+B108</f>
        <v>21</v>
      </c>
      <c r="C104" s="23">
        <f>C105+C106+C107+C108</f>
        <v>21</v>
      </c>
      <c r="D104" s="23">
        <f>D105+D106+D107+D108</f>
        <v>10.3</v>
      </c>
      <c r="E104" s="23">
        <v>10.3</v>
      </c>
      <c r="F104" s="24">
        <f>(E104/B104)*100</f>
        <v>49.04761904761905</v>
      </c>
      <c r="G104" s="24">
        <f>(E104/C104)*100</f>
        <v>49.04761904761905</v>
      </c>
      <c r="H104" s="23">
        <f aca="true" t="shared" si="18" ref="H104:AE104">H105+H106+H107+H108</f>
        <v>0</v>
      </c>
      <c r="I104" s="23">
        <f t="shared" si="18"/>
        <v>0</v>
      </c>
      <c r="J104" s="24">
        <f t="shared" si="18"/>
        <v>0</v>
      </c>
      <c r="K104" s="24">
        <f t="shared" si="18"/>
        <v>0</v>
      </c>
      <c r="L104" s="23">
        <f t="shared" si="18"/>
        <v>21</v>
      </c>
      <c r="M104" s="23">
        <f t="shared" si="18"/>
        <v>0</v>
      </c>
      <c r="N104" s="23">
        <f t="shared" si="18"/>
        <v>0</v>
      </c>
      <c r="O104" s="23">
        <f t="shared" si="18"/>
        <v>13.1</v>
      </c>
      <c r="P104" s="23">
        <f t="shared" si="18"/>
        <v>0</v>
      </c>
      <c r="Q104" s="23">
        <f t="shared" si="18"/>
        <v>0</v>
      </c>
      <c r="R104" s="23">
        <f t="shared" si="18"/>
        <v>0</v>
      </c>
      <c r="S104" s="23">
        <f t="shared" si="18"/>
        <v>-2.8</v>
      </c>
      <c r="T104" s="38">
        <f t="shared" si="18"/>
        <v>0</v>
      </c>
      <c r="U104" s="23">
        <f t="shared" si="18"/>
        <v>0</v>
      </c>
      <c r="V104" s="23">
        <f t="shared" si="18"/>
        <v>0</v>
      </c>
      <c r="W104" s="23">
        <f t="shared" si="18"/>
        <v>0</v>
      </c>
      <c r="X104" s="23">
        <f t="shared" si="18"/>
        <v>0</v>
      </c>
      <c r="Y104" s="23">
        <f t="shared" si="18"/>
        <v>0</v>
      </c>
      <c r="Z104" s="23">
        <f t="shared" si="18"/>
        <v>0</v>
      </c>
      <c r="AA104" s="23">
        <f t="shared" si="18"/>
        <v>0</v>
      </c>
      <c r="AB104" s="23">
        <f t="shared" si="18"/>
        <v>0</v>
      </c>
      <c r="AC104" s="23">
        <f t="shared" si="18"/>
        <v>0</v>
      </c>
      <c r="AD104" s="23">
        <f t="shared" si="18"/>
        <v>0</v>
      </c>
      <c r="AE104" s="23">
        <f t="shared" si="18"/>
        <v>0</v>
      </c>
      <c r="AF104" s="93"/>
    </row>
    <row r="105" spans="1:32" s="15" customFormat="1" ht="16.5">
      <c r="A105" s="18" t="s">
        <v>22</v>
      </c>
      <c r="B105" s="25">
        <f>H105+J105+L105+N105+P105+R105+T105+V105+X105+Z105+AB105+AD105</f>
        <v>0</v>
      </c>
      <c r="C105" s="24">
        <f>H105+J105+L105+N105+P105+R105+T105+V105+X105+Z105+AA3010+AB105+AD105</f>
        <v>0</v>
      </c>
      <c r="D105" s="23"/>
      <c r="E105" s="24">
        <f>I105+K105+M105+O105+Q105+S105+U105+W105</f>
        <v>0</v>
      </c>
      <c r="F105" s="38"/>
      <c r="G105" s="24"/>
      <c r="H105" s="25">
        <v>0</v>
      </c>
      <c r="I105" s="25">
        <v>0</v>
      </c>
      <c r="J105" s="24">
        <v>0</v>
      </c>
      <c r="K105" s="24">
        <v>0</v>
      </c>
      <c r="L105" s="25">
        <v>0</v>
      </c>
      <c r="M105" s="25">
        <v>0</v>
      </c>
      <c r="N105" s="25">
        <v>0</v>
      </c>
      <c r="O105" s="25">
        <v>0</v>
      </c>
      <c r="P105" s="25">
        <v>0</v>
      </c>
      <c r="Q105" s="25">
        <v>0</v>
      </c>
      <c r="R105" s="25">
        <v>0</v>
      </c>
      <c r="S105" s="25">
        <v>0</v>
      </c>
      <c r="T105" s="25">
        <v>0</v>
      </c>
      <c r="U105" s="25">
        <v>0</v>
      </c>
      <c r="V105" s="25">
        <v>0</v>
      </c>
      <c r="W105" s="25">
        <v>0</v>
      </c>
      <c r="X105" s="25">
        <v>0</v>
      </c>
      <c r="Y105" s="25">
        <v>0</v>
      </c>
      <c r="Z105" s="25">
        <v>0</v>
      </c>
      <c r="AA105" s="25">
        <v>0</v>
      </c>
      <c r="AB105" s="25">
        <v>0</v>
      </c>
      <c r="AC105" s="25">
        <v>0</v>
      </c>
      <c r="AD105" s="25">
        <v>0</v>
      </c>
      <c r="AE105" s="25">
        <v>0</v>
      </c>
      <c r="AF105" s="93"/>
    </row>
    <row r="106" spans="1:32" s="15" customFormat="1" ht="16.5">
      <c r="A106" s="18" t="s">
        <v>23</v>
      </c>
      <c r="B106" s="25">
        <f>H106+J106+L106+N106+P106+R106+T106+V106+X106+Z106+AB106+AD106</f>
        <v>21</v>
      </c>
      <c r="C106" s="24">
        <f>H106+J106+L106+N106+P106+R106+T106+V106+X106+Z106+AA3011+AB106+AD106</f>
        <v>21</v>
      </c>
      <c r="D106" s="23">
        <f>E106</f>
        <v>10.3</v>
      </c>
      <c r="E106" s="24">
        <f>I106+K106+M106+O106+Q106+S106+U106+W106+Y106+AA106+AC106+AE106</f>
        <v>10.3</v>
      </c>
      <c r="F106" s="24">
        <f>(E106/B106)*100</f>
        <v>49.04761904761905</v>
      </c>
      <c r="G106" s="24">
        <f>(E106/C106)*100</f>
        <v>49.04761904761905</v>
      </c>
      <c r="H106" s="25">
        <v>0</v>
      </c>
      <c r="I106" s="25">
        <v>0</v>
      </c>
      <c r="J106" s="24">
        <v>0</v>
      </c>
      <c r="K106" s="24">
        <v>0</v>
      </c>
      <c r="L106" s="25">
        <v>21</v>
      </c>
      <c r="M106" s="25">
        <v>0</v>
      </c>
      <c r="N106" s="25">
        <v>0</v>
      </c>
      <c r="O106" s="25">
        <v>13.1</v>
      </c>
      <c r="P106" s="25">
        <v>0</v>
      </c>
      <c r="Q106" s="25">
        <v>0</v>
      </c>
      <c r="R106" s="25">
        <v>0</v>
      </c>
      <c r="S106" s="25">
        <v>-2.8</v>
      </c>
      <c r="T106" s="25">
        <v>0</v>
      </c>
      <c r="U106" s="25">
        <v>0</v>
      </c>
      <c r="V106" s="25">
        <v>0</v>
      </c>
      <c r="W106" s="25">
        <v>0</v>
      </c>
      <c r="X106" s="25">
        <v>0</v>
      </c>
      <c r="Y106" s="25">
        <v>0</v>
      </c>
      <c r="Z106" s="25">
        <v>0</v>
      </c>
      <c r="AA106" s="25">
        <v>0</v>
      </c>
      <c r="AB106" s="25">
        <v>0</v>
      </c>
      <c r="AC106" s="25">
        <v>0</v>
      </c>
      <c r="AD106" s="25">
        <v>0</v>
      </c>
      <c r="AE106" s="25">
        <v>0</v>
      </c>
      <c r="AF106" s="93"/>
    </row>
    <row r="107" spans="1:32" s="15" customFormat="1" ht="16.5">
      <c r="A107" s="18" t="s">
        <v>24</v>
      </c>
      <c r="B107" s="25">
        <f>H107+J107+L107+N107+P107+R107+T107+V107+X107+Z107+AB107+AD107</f>
        <v>0</v>
      </c>
      <c r="C107" s="24">
        <f>H107+J107+L107+N107+P107+R107+T107+V107+X107+Z107+AA3012+AB107+AD107</f>
        <v>0</v>
      </c>
      <c r="D107" s="23"/>
      <c r="E107" s="24">
        <f>I107+K107+M107+O107+Q107+S107+U107+W107</f>
        <v>0</v>
      </c>
      <c r="F107" s="38"/>
      <c r="G107" s="38"/>
      <c r="H107" s="25">
        <v>0</v>
      </c>
      <c r="I107" s="25">
        <v>0</v>
      </c>
      <c r="J107" s="24">
        <v>0</v>
      </c>
      <c r="K107" s="24">
        <v>0</v>
      </c>
      <c r="L107" s="25">
        <v>0</v>
      </c>
      <c r="M107" s="25">
        <v>0</v>
      </c>
      <c r="N107" s="25">
        <v>0</v>
      </c>
      <c r="O107" s="25">
        <v>0</v>
      </c>
      <c r="P107" s="25">
        <v>0</v>
      </c>
      <c r="Q107" s="25">
        <v>0</v>
      </c>
      <c r="R107" s="25">
        <v>0</v>
      </c>
      <c r="S107" s="25">
        <v>0</v>
      </c>
      <c r="T107" s="25">
        <v>0</v>
      </c>
      <c r="U107" s="25">
        <v>0</v>
      </c>
      <c r="V107" s="25">
        <v>0</v>
      </c>
      <c r="W107" s="25">
        <v>0</v>
      </c>
      <c r="X107" s="25">
        <v>0</v>
      </c>
      <c r="Y107" s="25">
        <v>0</v>
      </c>
      <c r="Z107" s="25">
        <v>0</v>
      </c>
      <c r="AA107" s="25">
        <v>0</v>
      </c>
      <c r="AB107" s="25">
        <v>0</v>
      </c>
      <c r="AC107" s="25">
        <v>0</v>
      </c>
      <c r="AD107" s="25">
        <v>0</v>
      </c>
      <c r="AE107" s="25">
        <v>0</v>
      </c>
      <c r="AF107" s="93"/>
    </row>
    <row r="108" spans="1:32" s="15" customFormat="1" ht="85.5" customHeight="1">
      <c r="A108" s="65" t="s">
        <v>25</v>
      </c>
      <c r="B108" s="23">
        <f>H108+J108+L108+N108+P108+R108+T108+V108+X108+Z108+AB108+AD108</f>
        <v>0</v>
      </c>
      <c r="C108" s="24">
        <f>H108+J108+L108+N108+P108+R108+T108+V108+X108+Z108+AA3013+AB108+AD108</f>
        <v>0</v>
      </c>
      <c r="D108" s="23"/>
      <c r="E108" s="24">
        <f>I108+K108+M108+O108+Q108+S108+U108+W108</f>
        <v>0</v>
      </c>
      <c r="F108" s="38"/>
      <c r="G108" s="24"/>
      <c r="H108" s="23">
        <v>0</v>
      </c>
      <c r="I108" s="23">
        <v>0</v>
      </c>
      <c r="J108" s="24">
        <v>0</v>
      </c>
      <c r="K108" s="24">
        <v>0</v>
      </c>
      <c r="L108" s="23">
        <v>0</v>
      </c>
      <c r="M108" s="23">
        <v>0</v>
      </c>
      <c r="N108" s="23">
        <v>0</v>
      </c>
      <c r="O108" s="23">
        <v>0</v>
      </c>
      <c r="P108" s="23">
        <v>0</v>
      </c>
      <c r="Q108" s="23">
        <v>0</v>
      </c>
      <c r="R108" s="23">
        <v>0</v>
      </c>
      <c r="S108" s="23">
        <v>0</v>
      </c>
      <c r="T108" s="23">
        <v>0</v>
      </c>
      <c r="U108" s="23">
        <v>0</v>
      </c>
      <c r="V108" s="23">
        <v>0</v>
      </c>
      <c r="W108" s="23">
        <v>0</v>
      </c>
      <c r="X108" s="23">
        <v>0</v>
      </c>
      <c r="Y108" s="23">
        <v>0</v>
      </c>
      <c r="Z108" s="23">
        <v>0</v>
      </c>
      <c r="AA108" s="23">
        <v>0</v>
      </c>
      <c r="AB108" s="23">
        <v>0</v>
      </c>
      <c r="AC108" s="23">
        <v>0</v>
      </c>
      <c r="AD108" s="23">
        <v>0</v>
      </c>
      <c r="AE108" s="23">
        <v>0</v>
      </c>
      <c r="AF108" s="94"/>
    </row>
    <row r="109" spans="1:32" s="15" customFormat="1" ht="108.75" customHeight="1">
      <c r="A109" s="18" t="s">
        <v>49</v>
      </c>
      <c r="B109" s="25"/>
      <c r="C109" s="31"/>
      <c r="D109" s="31"/>
      <c r="E109" s="29"/>
      <c r="F109" s="38"/>
      <c r="G109" s="24"/>
      <c r="H109" s="25"/>
      <c r="I109" s="29"/>
      <c r="J109" s="29"/>
      <c r="K109" s="29"/>
      <c r="L109" s="25"/>
      <c r="M109" s="29"/>
      <c r="N109" s="25"/>
      <c r="O109" s="29"/>
      <c r="P109" s="25"/>
      <c r="Q109" s="29"/>
      <c r="R109" s="25"/>
      <c r="S109" s="29"/>
      <c r="T109" s="25"/>
      <c r="U109" s="29"/>
      <c r="V109" s="25"/>
      <c r="W109" s="29"/>
      <c r="X109" s="25"/>
      <c r="Y109" s="29"/>
      <c r="Z109" s="25"/>
      <c r="AA109" s="29"/>
      <c r="AB109" s="25"/>
      <c r="AC109" s="29"/>
      <c r="AD109" s="25"/>
      <c r="AE109" s="29"/>
      <c r="AF109" s="65" t="s">
        <v>83</v>
      </c>
    </row>
    <row r="110" spans="1:32" s="15" customFormat="1" ht="16.5">
      <c r="A110" s="16" t="s">
        <v>29</v>
      </c>
      <c r="B110" s="23">
        <f>B111+B112+B113+B114</f>
        <v>73.5</v>
      </c>
      <c r="C110" s="23">
        <f>C111+C112+C113+C114</f>
        <v>73.5</v>
      </c>
      <c r="D110" s="23">
        <f>D111+D112+D113+D114</f>
        <v>73.5</v>
      </c>
      <c r="E110" s="23">
        <f>E111+E112+E113+E114</f>
        <v>73.5</v>
      </c>
      <c r="F110" s="23">
        <f>D110/B110*100</f>
        <v>100</v>
      </c>
      <c r="G110" s="24">
        <f>E110/C110*100</f>
        <v>100</v>
      </c>
      <c r="H110" s="23">
        <f aca="true" t="shared" si="19" ref="H110:AE110">H111+H112+H113+H114</f>
        <v>0</v>
      </c>
      <c r="I110" s="23">
        <f t="shared" si="19"/>
        <v>0</v>
      </c>
      <c r="J110" s="24">
        <f t="shared" si="19"/>
        <v>0</v>
      </c>
      <c r="K110" s="24">
        <f t="shared" si="19"/>
        <v>0</v>
      </c>
      <c r="L110" s="23">
        <f t="shared" si="19"/>
        <v>0</v>
      </c>
      <c r="M110" s="23">
        <f t="shared" si="19"/>
        <v>0</v>
      </c>
      <c r="N110" s="23">
        <f t="shared" si="19"/>
        <v>0</v>
      </c>
      <c r="O110" s="23">
        <f t="shared" si="19"/>
        <v>0</v>
      </c>
      <c r="P110" s="23">
        <f t="shared" si="19"/>
        <v>73.5</v>
      </c>
      <c r="Q110" s="23">
        <f t="shared" si="19"/>
        <v>73.5</v>
      </c>
      <c r="R110" s="23">
        <f t="shared" si="19"/>
        <v>0</v>
      </c>
      <c r="S110" s="23">
        <f t="shared" si="19"/>
        <v>0</v>
      </c>
      <c r="T110" s="23">
        <f t="shared" si="19"/>
        <v>0</v>
      </c>
      <c r="U110" s="23">
        <f t="shared" si="19"/>
        <v>0</v>
      </c>
      <c r="V110" s="23">
        <f t="shared" si="19"/>
        <v>0</v>
      </c>
      <c r="W110" s="23">
        <f t="shared" si="19"/>
        <v>0</v>
      </c>
      <c r="X110" s="23">
        <f t="shared" si="19"/>
        <v>0</v>
      </c>
      <c r="Y110" s="23">
        <f t="shared" si="19"/>
        <v>0</v>
      </c>
      <c r="Z110" s="23">
        <f t="shared" si="19"/>
        <v>0</v>
      </c>
      <c r="AA110" s="23">
        <f t="shared" si="19"/>
        <v>0</v>
      </c>
      <c r="AB110" s="23">
        <f t="shared" si="19"/>
        <v>0</v>
      </c>
      <c r="AC110" s="23">
        <f t="shared" si="19"/>
        <v>0</v>
      </c>
      <c r="AD110" s="23">
        <f t="shared" si="19"/>
        <v>0</v>
      </c>
      <c r="AE110" s="23">
        <f t="shared" si="19"/>
        <v>0</v>
      </c>
      <c r="AF110" s="21"/>
    </row>
    <row r="111" spans="1:32" s="15" customFormat="1" ht="16.5">
      <c r="A111" s="18" t="s">
        <v>22</v>
      </c>
      <c r="B111" s="25">
        <f>H111+J111+L111+N111+P111+R111+T111+V111+X111+Z111+AB111+AD111</f>
        <v>0</v>
      </c>
      <c r="C111" s="24">
        <f>H111+J111+L111+N111+P111+R111+T111+V111+X111+Z111+AA3016+AB111+AD111</f>
        <v>0</v>
      </c>
      <c r="D111" s="23"/>
      <c r="E111" s="24">
        <f>I111+K111+M111+O111+Q111+S111+U111+W111</f>
        <v>0</v>
      </c>
      <c r="F111" s="38"/>
      <c r="G111" s="24"/>
      <c r="H111" s="25">
        <v>0</v>
      </c>
      <c r="I111" s="25">
        <v>0</v>
      </c>
      <c r="J111" s="24">
        <v>0</v>
      </c>
      <c r="K111" s="24">
        <v>0</v>
      </c>
      <c r="L111" s="25">
        <v>0</v>
      </c>
      <c r="M111" s="25">
        <v>0</v>
      </c>
      <c r="N111" s="25">
        <v>0</v>
      </c>
      <c r="O111" s="25">
        <v>0</v>
      </c>
      <c r="P111" s="25">
        <v>0</v>
      </c>
      <c r="Q111" s="25">
        <v>0</v>
      </c>
      <c r="R111" s="25">
        <v>0</v>
      </c>
      <c r="S111" s="25">
        <v>0</v>
      </c>
      <c r="T111" s="25">
        <v>0</v>
      </c>
      <c r="U111" s="25">
        <v>0</v>
      </c>
      <c r="V111" s="25">
        <v>0</v>
      </c>
      <c r="W111" s="25">
        <v>0</v>
      </c>
      <c r="X111" s="25">
        <v>0</v>
      </c>
      <c r="Y111" s="25">
        <v>0</v>
      </c>
      <c r="Z111" s="25">
        <v>0</v>
      </c>
      <c r="AA111" s="25">
        <v>0</v>
      </c>
      <c r="AB111" s="25">
        <v>0</v>
      </c>
      <c r="AC111" s="25">
        <v>0</v>
      </c>
      <c r="AD111" s="25">
        <v>0</v>
      </c>
      <c r="AE111" s="25">
        <v>0</v>
      </c>
      <c r="AF111" s="42"/>
    </row>
    <row r="112" spans="1:32" s="15" customFormat="1" ht="16.5">
      <c r="A112" s="18" t="s">
        <v>23</v>
      </c>
      <c r="B112" s="25">
        <f>H112+J112+L112+N112+P112+R112+T112+V112+X112+Z112+AB112+AD112</f>
        <v>73.5</v>
      </c>
      <c r="C112" s="24">
        <f>H112+J112+L112+N112+P112+R112+T112+V112+X112+Z112+AA3017+AB112+AD112</f>
        <v>73.5</v>
      </c>
      <c r="D112" s="23">
        <f>E112</f>
        <v>73.5</v>
      </c>
      <c r="E112" s="24">
        <f>I112+K112+M112+O112+Q112+S112+U112+W112+Y112+AA112+AC112+AE112</f>
        <v>73.5</v>
      </c>
      <c r="F112" s="23">
        <f>E112/B112*100</f>
        <v>100</v>
      </c>
      <c r="G112" s="24">
        <f>E112/C112*100</f>
        <v>100</v>
      </c>
      <c r="H112" s="25">
        <v>0</v>
      </c>
      <c r="I112" s="25">
        <v>0</v>
      </c>
      <c r="J112" s="24">
        <v>0</v>
      </c>
      <c r="K112" s="24">
        <v>0</v>
      </c>
      <c r="L112" s="25">
        <v>0</v>
      </c>
      <c r="M112" s="25">
        <v>0</v>
      </c>
      <c r="N112" s="25">
        <v>0</v>
      </c>
      <c r="O112" s="25">
        <v>0</v>
      </c>
      <c r="P112" s="25">
        <v>73.5</v>
      </c>
      <c r="Q112" s="25">
        <v>73.5</v>
      </c>
      <c r="R112" s="25">
        <v>0</v>
      </c>
      <c r="S112" s="25">
        <v>0</v>
      </c>
      <c r="T112" s="25">
        <v>0</v>
      </c>
      <c r="U112" s="25">
        <v>0</v>
      </c>
      <c r="V112" s="25">
        <v>0</v>
      </c>
      <c r="W112" s="25">
        <v>0</v>
      </c>
      <c r="X112" s="25">
        <v>0</v>
      </c>
      <c r="Y112" s="25">
        <v>0</v>
      </c>
      <c r="Z112" s="25">
        <v>0</v>
      </c>
      <c r="AA112" s="25">
        <v>0</v>
      </c>
      <c r="AB112" s="25">
        <v>0</v>
      </c>
      <c r="AC112" s="25">
        <v>0</v>
      </c>
      <c r="AD112" s="25">
        <v>0</v>
      </c>
      <c r="AE112" s="25">
        <v>0</v>
      </c>
      <c r="AF112" s="42"/>
    </row>
    <row r="113" spans="1:32" s="15" customFormat="1" ht="16.5">
      <c r="A113" s="18" t="s">
        <v>24</v>
      </c>
      <c r="B113" s="25">
        <f>H113+J113+L113+N113+P113+R113+T113+V113+X113+Z113+AB113+AD113</f>
        <v>0</v>
      </c>
      <c r="C113" s="24">
        <f>H113+J113+L113+N113+P113+R113+T113+V113+X113+Z113+AA3018+AB113+AD113</f>
        <v>0</v>
      </c>
      <c r="D113" s="23"/>
      <c r="E113" s="24">
        <f>I113+K113+M113+O113+Q113+S113+U113+W113</f>
        <v>0</v>
      </c>
      <c r="F113" s="38"/>
      <c r="G113" s="24"/>
      <c r="H113" s="25">
        <v>0</v>
      </c>
      <c r="I113" s="25">
        <v>0</v>
      </c>
      <c r="J113" s="24">
        <v>0</v>
      </c>
      <c r="K113" s="24">
        <v>0</v>
      </c>
      <c r="L113" s="25">
        <v>0</v>
      </c>
      <c r="M113" s="25">
        <v>0</v>
      </c>
      <c r="N113" s="25">
        <v>0</v>
      </c>
      <c r="O113" s="25">
        <v>0</v>
      </c>
      <c r="P113" s="25">
        <v>0</v>
      </c>
      <c r="Q113" s="25">
        <v>0</v>
      </c>
      <c r="R113" s="25">
        <v>0</v>
      </c>
      <c r="S113" s="25">
        <v>0</v>
      </c>
      <c r="T113" s="25">
        <v>0</v>
      </c>
      <c r="U113" s="25">
        <v>0</v>
      </c>
      <c r="V113" s="25">
        <v>0</v>
      </c>
      <c r="W113" s="25">
        <v>0</v>
      </c>
      <c r="X113" s="25">
        <v>0</v>
      </c>
      <c r="Y113" s="25">
        <v>0</v>
      </c>
      <c r="Z113" s="25">
        <v>0</v>
      </c>
      <c r="AA113" s="25">
        <v>0</v>
      </c>
      <c r="AB113" s="25">
        <v>0</v>
      </c>
      <c r="AC113" s="25">
        <v>0</v>
      </c>
      <c r="AD113" s="25">
        <v>0</v>
      </c>
      <c r="AE113" s="25">
        <v>0</v>
      </c>
      <c r="AF113" s="42"/>
    </row>
    <row r="114" spans="1:32" s="15" customFormat="1" ht="16.5">
      <c r="A114" s="18" t="s">
        <v>25</v>
      </c>
      <c r="B114" s="25">
        <f>H114+J114+L114+N114+P114+R114+T114+V114+X114+Z114+AB114+AD114</f>
        <v>0</v>
      </c>
      <c r="C114" s="24">
        <f>H114+J114+L114+N114+P114+R114+T114+V114+X114+Z114+AA3019+AB114+AD114</f>
        <v>0</v>
      </c>
      <c r="D114" s="23"/>
      <c r="E114" s="24">
        <f>I114+K114+M114+O114+Q114+S114+U114+W114</f>
        <v>0</v>
      </c>
      <c r="F114" s="38"/>
      <c r="G114" s="24"/>
      <c r="H114" s="25">
        <v>0</v>
      </c>
      <c r="I114" s="25">
        <v>0</v>
      </c>
      <c r="J114" s="24">
        <v>0</v>
      </c>
      <c r="K114" s="24">
        <v>0</v>
      </c>
      <c r="L114" s="25">
        <v>0</v>
      </c>
      <c r="M114" s="25">
        <v>0</v>
      </c>
      <c r="N114" s="25">
        <v>0</v>
      </c>
      <c r="O114" s="25">
        <v>0</v>
      </c>
      <c r="P114" s="25">
        <v>0</v>
      </c>
      <c r="Q114" s="25">
        <v>0</v>
      </c>
      <c r="R114" s="25">
        <v>0</v>
      </c>
      <c r="S114" s="25">
        <v>0</v>
      </c>
      <c r="T114" s="25">
        <v>0</v>
      </c>
      <c r="U114" s="25">
        <v>0</v>
      </c>
      <c r="V114" s="25">
        <v>0</v>
      </c>
      <c r="W114" s="25">
        <v>0</v>
      </c>
      <c r="X114" s="25">
        <v>0</v>
      </c>
      <c r="Y114" s="25">
        <v>0</v>
      </c>
      <c r="Z114" s="25">
        <v>0</v>
      </c>
      <c r="AA114" s="25">
        <v>0</v>
      </c>
      <c r="AB114" s="25">
        <v>0</v>
      </c>
      <c r="AC114" s="25">
        <v>0</v>
      </c>
      <c r="AD114" s="25">
        <v>0</v>
      </c>
      <c r="AE114" s="25">
        <v>0</v>
      </c>
      <c r="AF114" s="42"/>
    </row>
    <row r="115" spans="1:32" s="15" customFormat="1" ht="90" customHeight="1">
      <c r="A115" s="43" t="s">
        <v>50</v>
      </c>
      <c r="B115" s="25"/>
      <c r="C115" s="31"/>
      <c r="D115" s="31"/>
      <c r="E115" s="29"/>
      <c r="F115" s="38"/>
      <c r="G115" s="24"/>
      <c r="H115" s="25"/>
      <c r="I115" s="29"/>
      <c r="J115" s="29"/>
      <c r="K115" s="29"/>
      <c r="L115" s="25"/>
      <c r="M115" s="29"/>
      <c r="N115" s="25"/>
      <c r="O115" s="29"/>
      <c r="P115" s="25"/>
      <c r="Q115" s="29"/>
      <c r="R115" s="25"/>
      <c r="S115" s="29"/>
      <c r="T115" s="25"/>
      <c r="U115" s="29"/>
      <c r="V115" s="25"/>
      <c r="W115" s="29"/>
      <c r="X115" s="25"/>
      <c r="Y115" s="29"/>
      <c r="Z115" s="25"/>
      <c r="AA115" s="29"/>
      <c r="AB115" s="25"/>
      <c r="AC115" s="29"/>
      <c r="AD115" s="25"/>
      <c r="AE115" s="29"/>
      <c r="AF115" s="95" t="s">
        <v>86</v>
      </c>
    </row>
    <row r="116" spans="1:32" s="15" customFormat="1" ht="16.5">
      <c r="A116" s="16" t="s">
        <v>29</v>
      </c>
      <c r="B116" s="23">
        <f>B117+B118+B119+B120</f>
        <v>211.7</v>
      </c>
      <c r="C116" s="23">
        <f>C117+C118+C119+C120</f>
        <v>211.7</v>
      </c>
      <c r="D116" s="23">
        <f>D117+D118+D119+D120</f>
        <v>211.64000000000001</v>
      </c>
      <c r="E116" s="23">
        <f>E117+E118+E119+E120</f>
        <v>211.64000000000001</v>
      </c>
      <c r="F116" s="24">
        <f>D116/C116*100</f>
        <v>99.97165800661314</v>
      </c>
      <c r="G116" s="24">
        <f>(E116/C116)*100</f>
        <v>99.97165800661314</v>
      </c>
      <c r="H116" s="23">
        <f aca="true" t="shared" si="20" ref="H116:AE116">H117+H118+H119+H120</f>
        <v>0</v>
      </c>
      <c r="I116" s="23">
        <f t="shared" si="20"/>
        <v>0</v>
      </c>
      <c r="J116" s="25">
        <f t="shared" si="20"/>
        <v>0</v>
      </c>
      <c r="K116" s="25">
        <f t="shared" si="20"/>
        <v>0</v>
      </c>
      <c r="L116" s="23">
        <f t="shared" si="20"/>
        <v>0</v>
      </c>
      <c r="M116" s="23">
        <f t="shared" si="20"/>
        <v>0</v>
      </c>
      <c r="N116" s="23">
        <f t="shared" si="20"/>
        <v>57.1</v>
      </c>
      <c r="O116" s="23">
        <f t="shared" si="20"/>
        <v>57.09</v>
      </c>
      <c r="P116" s="23">
        <f t="shared" si="20"/>
        <v>0</v>
      </c>
      <c r="Q116" s="23">
        <f t="shared" si="20"/>
        <v>0</v>
      </c>
      <c r="R116" s="23">
        <f t="shared" si="20"/>
        <v>0</v>
      </c>
      <c r="S116" s="23">
        <f t="shared" si="20"/>
        <v>0</v>
      </c>
      <c r="T116" s="23">
        <f t="shared" si="20"/>
        <v>154.6</v>
      </c>
      <c r="U116" s="23">
        <f t="shared" si="20"/>
        <v>154.55</v>
      </c>
      <c r="V116" s="23">
        <f t="shared" si="20"/>
        <v>0</v>
      </c>
      <c r="W116" s="23">
        <f t="shared" si="20"/>
        <v>0</v>
      </c>
      <c r="X116" s="23">
        <f t="shared" si="20"/>
        <v>0</v>
      </c>
      <c r="Y116" s="23">
        <f t="shared" si="20"/>
        <v>0</v>
      </c>
      <c r="Z116" s="23">
        <f t="shared" si="20"/>
        <v>0</v>
      </c>
      <c r="AA116" s="23">
        <f t="shared" si="20"/>
        <v>0</v>
      </c>
      <c r="AB116" s="23">
        <f t="shared" si="20"/>
        <v>0</v>
      </c>
      <c r="AC116" s="23">
        <f t="shared" si="20"/>
        <v>0</v>
      </c>
      <c r="AD116" s="23">
        <f t="shared" si="20"/>
        <v>0</v>
      </c>
      <c r="AE116" s="23">
        <f t="shared" si="20"/>
        <v>0</v>
      </c>
      <c r="AF116" s="117"/>
    </row>
    <row r="117" spans="1:32" s="15" customFormat="1" ht="16.5">
      <c r="A117" s="18" t="s">
        <v>22</v>
      </c>
      <c r="B117" s="25">
        <f>H117+J117+L117+N117+P117+R117+T117+V117+X117+Z117+AB117+AD117</f>
        <v>0</v>
      </c>
      <c r="C117" s="24">
        <f>H117+J117+L117+N117+P117+R117+T117+V117+X117+Z117+AA3022+AB117+AD117</f>
        <v>0</v>
      </c>
      <c r="D117" s="23"/>
      <c r="E117" s="24">
        <f>I117+K117+M117+O117+Q117+S117+U117+W117</f>
        <v>0</v>
      </c>
      <c r="F117" s="38"/>
      <c r="G117" s="24"/>
      <c r="H117" s="25">
        <v>0</v>
      </c>
      <c r="I117" s="25">
        <v>0</v>
      </c>
      <c r="J117" s="25">
        <v>0</v>
      </c>
      <c r="K117" s="25">
        <v>0</v>
      </c>
      <c r="L117" s="25">
        <v>0</v>
      </c>
      <c r="M117" s="25">
        <v>0</v>
      </c>
      <c r="N117" s="25">
        <v>0</v>
      </c>
      <c r="O117" s="25">
        <v>0</v>
      </c>
      <c r="P117" s="25">
        <v>0</v>
      </c>
      <c r="Q117" s="25">
        <v>0</v>
      </c>
      <c r="R117" s="25">
        <v>0</v>
      </c>
      <c r="S117" s="25">
        <v>0</v>
      </c>
      <c r="T117" s="25">
        <v>0</v>
      </c>
      <c r="U117" s="25">
        <v>0</v>
      </c>
      <c r="V117" s="25">
        <v>0</v>
      </c>
      <c r="W117" s="25">
        <v>0</v>
      </c>
      <c r="X117" s="25">
        <v>0</v>
      </c>
      <c r="Y117" s="25">
        <v>0</v>
      </c>
      <c r="Z117" s="25">
        <v>0</v>
      </c>
      <c r="AA117" s="25">
        <v>0</v>
      </c>
      <c r="AB117" s="25">
        <v>0</v>
      </c>
      <c r="AC117" s="25">
        <v>0</v>
      </c>
      <c r="AD117" s="25">
        <v>0</v>
      </c>
      <c r="AE117" s="25">
        <v>0</v>
      </c>
      <c r="AF117" s="117"/>
    </row>
    <row r="118" spans="1:32" s="75" customFormat="1" ht="16.5">
      <c r="A118" s="71" t="s">
        <v>23</v>
      </c>
      <c r="B118" s="72">
        <f>H118+J118+L118+N118+P118+R118+T118+V118+X118+Z118+AB118+AD118</f>
        <v>211.7</v>
      </c>
      <c r="C118" s="73">
        <f>H118+J118+L118+N118+P118+R118+T118+V118+X118+Z118+AA3023+AB118+AD118</f>
        <v>211.7</v>
      </c>
      <c r="D118" s="74">
        <f>E118</f>
        <v>211.64000000000001</v>
      </c>
      <c r="E118" s="73">
        <f>I118+K118+M118+O118+Q118+S118+U118+W118+Y118+AA118+AC118+AE118</f>
        <v>211.64000000000001</v>
      </c>
      <c r="F118" s="73">
        <f>D118/C118*100</f>
        <v>99.97165800661314</v>
      </c>
      <c r="G118" s="73">
        <f>(E118/C118)*100</f>
        <v>99.97165800661314</v>
      </c>
      <c r="H118" s="72">
        <v>0</v>
      </c>
      <c r="I118" s="72">
        <v>0</v>
      </c>
      <c r="J118" s="72">
        <v>0</v>
      </c>
      <c r="K118" s="72">
        <v>0</v>
      </c>
      <c r="L118" s="72">
        <v>0</v>
      </c>
      <c r="M118" s="72">
        <v>0</v>
      </c>
      <c r="N118" s="72">
        <v>57.1</v>
      </c>
      <c r="O118" s="72">
        <v>57.09</v>
      </c>
      <c r="P118" s="72">
        <v>0</v>
      </c>
      <c r="Q118" s="72">
        <v>0</v>
      </c>
      <c r="R118" s="72">
        <v>0</v>
      </c>
      <c r="S118" s="72">
        <v>0</v>
      </c>
      <c r="T118" s="72">
        <v>154.6</v>
      </c>
      <c r="U118" s="72">
        <v>154.55</v>
      </c>
      <c r="V118" s="72">
        <v>0</v>
      </c>
      <c r="W118" s="72">
        <v>0</v>
      </c>
      <c r="X118" s="72">
        <v>0</v>
      </c>
      <c r="Y118" s="72">
        <v>0</v>
      </c>
      <c r="Z118" s="72">
        <v>0</v>
      </c>
      <c r="AA118" s="72">
        <v>0</v>
      </c>
      <c r="AB118" s="72">
        <v>0</v>
      </c>
      <c r="AC118" s="72">
        <v>0</v>
      </c>
      <c r="AD118" s="72">
        <v>0</v>
      </c>
      <c r="AE118" s="72">
        <v>0</v>
      </c>
      <c r="AF118" s="117"/>
    </row>
    <row r="119" spans="1:32" s="15" customFormat="1" ht="16.5">
      <c r="A119" s="18" t="s">
        <v>24</v>
      </c>
      <c r="B119" s="25">
        <f>H119+J119+L119+N119+P119+R119+T119+V119+X119+Z119+AB119+AD119</f>
        <v>0</v>
      </c>
      <c r="C119" s="24">
        <f>H119+J119+L119+N119+P119+R119+T119+V119+X119+Z119+AA3024+AB119+AD119</f>
        <v>0</v>
      </c>
      <c r="D119" s="23"/>
      <c r="E119" s="24">
        <f>I119+K119+M119+O119+Q119+S119+U119+W119</f>
        <v>0</v>
      </c>
      <c r="F119" s="38"/>
      <c r="G119" s="24"/>
      <c r="H119" s="25">
        <v>0</v>
      </c>
      <c r="I119" s="25">
        <v>0</v>
      </c>
      <c r="J119" s="25">
        <v>0</v>
      </c>
      <c r="K119" s="25">
        <v>0</v>
      </c>
      <c r="L119" s="25">
        <v>0</v>
      </c>
      <c r="M119" s="25">
        <v>0</v>
      </c>
      <c r="N119" s="25">
        <v>0</v>
      </c>
      <c r="O119" s="25">
        <v>0</v>
      </c>
      <c r="P119" s="25">
        <v>0</v>
      </c>
      <c r="Q119" s="25">
        <v>0</v>
      </c>
      <c r="R119" s="25">
        <v>0</v>
      </c>
      <c r="S119" s="25">
        <v>0</v>
      </c>
      <c r="T119" s="25">
        <v>0</v>
      </c>
      <c r="U119" s="25">
        <v>0</v>
      </c>
      <c r="V119" s="25">
        <v>0</v>
      </c>
      <c r="W119" s="25">
        <v>0</v>
      </c>
      <c r="X119" s="25">
        <v>0</v>
      </c>
      <c r="Y119" s="25">
        <v>0</v>
      </c>
      <c r="Z119" s="25">
        <v>0</v>
      </c>
      <c r="AA119" s="25">
        <v>0</v>
      </c>
      <c r="AB119" s="25">
        <v>0</v>
      </c>
      <c r="AC119" s="25">
        <v>0</v>
      </c>
      <c r="AD119" s="25">
        <v>0</v>
      </c>
      <c r="AE119" s="25">
        <v>0</v>
      </c>
      <c r="AF119" s="117"/>
    </row>
    <row r="120" spans="1:32" s="15" customFormat="1" ht="16.5">
      <c r="A120" s="18" t="s">
        <v>25</v>
      </c>
      <c r="B120" s="25">
        <f>H120+J120+L120+N120+P120+R120+T120+V120+X120+Z120+AB120+AD120</f>
        <v>0</v>
      </c>
      <c r="C120" s="24">
        <f>H120+J120+L120+N120+P120+R120+T120+V120+X120+Z120+AA3025+AB120+AD120</f>
        <v>0</v>
      </c>
      <c r="D120" s="23"/>
      <c r="E120" s="24">
        <f>I120+K120+M120+O120+Q120+S120+U120+W120</f>
        <v>0</v>
      </c>
      <c r="F120" s="38"/>
      <c r="G120" s="24"/>
      <c r="H120" s="25">
        <v>0</v>
      </c>
      <c r="I120" s="25">
        <v>0</v>
      </c>
      <c r="J120" s="25">
        <v>0</v>
      </c>
      <c r="K120" s="25">
        <v>0</v>
      </c>
      <c r="L120" s="25">
        <v>0</v>
      </c>
      <c r="M120" s="25">
        <v>0</v>
      </c>
      <c r="N120" s="25">
        <v>0</v>
      </c>
      <c r="O120" s="25">
        <v>0</v>
      </c>
      <c r="P120" s="25">
        <v>0</v>
      </c>
      <c r="Q120" s="25">
        <v>0</v>
      </c>
      <c r="R120" s="25">
        <v>0</v>
      </c>
      <c r="S120" s="25">
        <v>0</v>
      </c>
      <c r="T120" s="25">
        <v>0</v>
      </c>
      <c r="U120" s="25">
        <v>0</v>
      </c>
      <c r="V120" s="25">
        <v>0</v>
      </c>
      <c r="W120" s="25">
        <v>0</v>
      </c>
      <c r="X120" s="25">
        <v>0</v>
      </c>
      <c r="Y120" s="25">
        <v>0</v>
      </c>
      <c r="Z120" s="25">
        <v>0</v>
      </c>
      <c r="AA120" s="25">
        <v>0</v>
      </c>
      <c r="AB120" s="25">
        <v>0</v>
      </c>
      <c r="AC120" s="25">
        <v>0</v>
      </c>
      <c r="AD120" s="25">
        <v>0</v>
      </c>
      <c r="AE120" s="25">
        <v>0</v>
      </c>
      <c r="AF120" s="118"/>
    </row>
    <row r="121" spans="1:32" s="15" customFormat="1" ht="55.5" customHeight="1">
      <c r="A121" s="16" t="s">
        <v>53</v>
      </c>
      <c r="B121" s="25"/>
      <c r="C121" s="31"/>
      <c r="D121" s="31"/>
      <c r="E121" s="29"/>
      <c r="F121" s="38"/>
      <c r="G121" s="24"/>
      <c r="H121" s="25"/>
      <c r="I121" s="29"/>
      <c r="J121" s="25"/>
      <c r="K121" s="25"/>
      <c r="L121" s="25"/>
      <c r="M121" s="29"/>
      <c r="N121" s="25"/>
      <c r="O121" s="29"/>
      <c r="P121" s="25"/>
      <c r="Q121" s="29"/>
      <c r="R121" s="25"/>
      <c r="S121" s="29"/>
      <c r="T121" s="25"/>
      <c r="U121" s="29"/>
      <c r="V121" s="25"/>
      <c r="W121" s="29"/>
      <c r="X121" s="25"/>
      <c r="Y121" s="29"/>
      <c r="Z121" s="25"/>
      <c r="AA121" s="29"/>
      <c r="AB121" s="25"/>
      <c r="AC121" s="29"/>
      <c r="AD121" s="25"/>
      <c r="AE121" s="29"/>
      <c r="AF121" s="30"/>
    </row>
    <row r="122" spans="1:32" s="15" customFormat="1" ht="39" customHeight="1">
      <c r="A122" s="16" t="s">
        <v>54</v>
      </c>
      <c r="B122" s="25"/>
      <c r="C122" s="31"/>
      <c r="D122" s="31"/>
      <c r="E122" s="29"/>
      <c r="F122" s="38"/>
      <c r="G122" s="24"/>
      <c r="H122" s="25"/>
      <c r="I122" s="29"/>
      <c r="J122" s="25"/>
      <c r="K122" s="25"/>
      <c r="L122" s="25"/>
      <c r="M122" s="29"/>
      <c r="N122" s="25"/>
      <c r="O122" s="29"/>
      <c r="P122" s="25"/>
      <c r="Q122" s="29"/>
      <c r="R122" s="25"/>
      <c r="S122" s="29"/>
      <c r="T122" s="25"/>
      <c r="U122" s="29"/>
      <c r="V122" s="25"/>
      <c r="W122" s="29"/>
      <c r="X122" s="25"/>
      <c r="Y122" s="29"/>
      <c r="Z122" s="25"/>
      <c r="AA122" s="29"/>
      <c r="AB122" s="25"/>
      <c r="AC122" s="29"/>
      <c r="AD122" s="25"/>
      <c r="AE122" s="29"/>
      <c r="AF122" s="30"/>
    </row>
    <row r="123" spans="1:32" s="15" customFormat="1" ht="89.25" customHeight="1">
      <c r="A123" s="18" t="s">
        <v>60</v>
      </c>
      <c r="B123" s="25"/>
      <c r="C123" s="31"/>
      <c r="D123" s="31"/>
      <c r="E123" s="29"/>
      <c r="F123" s="38"/>
      <c r="G123" s="24"/>
      <c r="H123" s="25"/>
      <c r="I123" s="29"/>
      <c r="J123" s="29"/>
      <c r="K123" s="29"/>
      <c r="L123" s="29"/>
      <c r="M123" s="29"/>
      <c r="N123" s="25"/>
      <c r="O123" s="29"/>
      <c r="P123" s="25"/>
      <c r="Q123" s="29"/>
      <c r="R123" s="25"/>
      <c r="S123" s="29"/>
      <c r="T123" s="25"/>
      <c r="U123" s="29"/>
      <c r="V123" s="25"/>
      <c r="W123" s="29"/>
      <c r="X123" s="25"/>
      <c r="Y123" s="29"/>
      <c r="Z123" s="25"/>
      <c r="AA123" s="29"/>
      <c r="AB123" s="25"/>
      <c r="AC123" s="29"/>
      <c r="AD123" s="25"/>
      <c r="AE123" s="29"/>
      <c r="AF123" s="30"/>
    </row>
    <row r="124" spans="1:32" s="15" customFormat="1" ht="16.5">
      <c r="A124" s="16" t="s">
        <v>29</v>
      </c>
      <c r="B124" s="23">
        <f>B125+B126+B127+B128</f>
        <v>2607.596</v>
      </c>
      <c r="C124" s="23">
        <f>C125+C126+C127+C128</f>
        <v>2607.596</v>
      </c>
      <c r="D124" s="23">
        <f>D125+D126+D127+D128</f>
        <v>2555.873</v>
      </c>
      <c r="E124" s="23">
        <f>E125+E126+E127+E128</f>
        <v>2555.873</v>
      </c>
      <c r="F124" s="24">
        <f>(E124/B124)*100</f>
        <v>98.0164488670791</v>
      </c>
      <c r="G124" s="24">
        <f>(E124/C124)*100</f>
        <v>98.0164488670791</v>
      </c>
      <c r="H124" s="23">
        <f aca="true" t="shared" si="21" ref="H124:AE124">H125+H126+H127+H128</f>
        <v>486.452</v>
      </c>
      <c r="I124" s="23">
        <f t="shared" si="21"/>
        <v>435.74</v>
      </c>
      <c r="J124" s="23">
        <f>J125+J126+J127+J128</f>
        <v>196.938</v>
      </c>
      <c r="K124" s="23">
        <f t="shared" si="21"/>
        <v>216.65</v>
      </c>
      <c r="L124" s="23">
        <f t="shared" si="21"/>
        <v>320.889</v>
      </c>
      <c r="M124" s="23">
        <f t="shared" si="21"/>
        <v>323.96</v>
      </c>
      <c r="N124" s="23">
        <f t="shared" si="21"/>
        <v>333.929</v>
      </c>
      <c r="O124" s="23">
        <f t="shared" si="21"/>
        <v>301.66</v>
      </c>
      <c r="P124" s="23">
        <f t="shared" si="21"/>
        <v>71.219</v>
      </c>
      <c r="Q124" s="23">
        <f t="shared" si="21"/>
        <v>79.22</v>
      </c>
      <c r="R124" s="23">
        <f t="shared" si="21"/>
        <v>204.195</v>
      </c>
      <c r="S124" s="23">
        <f t="shared" si="21"/>
        <v>195.48</v>
      </c>
      <c r="T124" s="23">
        <f t="shared" si="21"/>
        <v>490.43</v>
      </c>
      <c r="U124" s="23">
        <f t="shared" si="21"/>
        <v>550.569</v>
      </c>
      <c r="V124" s="23">
        <f t="shared" si="21"/>
        <v>51.284</v>
      </c>
      <c r="W124" s="23">
        <f t="shared" si="21"/>
        <v>44.085</v>
      </c>
      <c r="X124" s="23">
        <f t="shared" si="21"/>
        <v>25.44</v>
      </c>
      <c r="Y124" s="23">
        <f t="shared" si="21"/>
        <v>28.459</v>
      </c>
      <c r="Z124" s="23">
        <f t="shared" si="21"/>
        <v>339.21</v>
      </c>
      <c r="AA124" s="23">
        <f t="shared" si="21"/>
        <v>133.55</v>
      </c>
      <c r="AB124" s="23">
        <f t="shared" si="21"/>
        <v>75.72</v>
      </c>
      <c r="AC124" s="23">
        <f t="shared" si="21"/>
        <v>85.75</v>
      </c>
      <c r="AD124" s="23">
        <f t="shared" si="21"/>
        <v>11.89</v>
      </c>
      <c r="AE124" s="23">
        <f t="shared" si="21"/>
        <v>160.75</v>
      </c>
      <c r="AF124" s="103"/>
    </row>
    <row r="125" spans="1:32" s="15" customFormat="1" ht="16.5">
      <c r="A125" s="18" t="s">
        <v>22</v>
      </c>
      <c r="B125" s="25">
        <f>H125+J125+L125+N125+P125+R125+T125+V125+X125+Z125+AB125+AD125</f>
        <v>0</v>
      </c>
      <c r="C125" s="24">
        <f>H125+J125+L125+N125+P125+R125+T125+V125+X125+Z125+AA3030+AB125+AD125</f>
        <v>0</v>
      </c>
      <c r="D125" s="23"/>
      <c r="E125" s="24">
        <f>I125+K125+M125+O125+Q125+S125+U125+W125</f>
        <v>0</v>
      </c>
      <c r="F125" s="23"/>
      <c r="G125" s="23"/>
      <c r="H125" s="25">
        <v>0</v>
      </c>
      <c r="I125" s="25">
        <v>0</v>
      </c>
      <c r="J125" s="23">
        <v>0</v>
      </c>
      <c r="K125" s="23">
        <v>0</v>
      </c>
      <c r="L125" s="25">
        <v>0</v>
      </c>
      <c r="M125" s="25">
        <v>0</v>
      </c>
      <c r="N125" s="25">
        <v>0</v>
      </c>
      <c r="O125" s="25">
        <v>0</v>
      </c>
      <c r="P125" s="25">
        <v>0</v>
      </c>
      <c r="Q125" s="25">
        <v>0</v>
      </c>
      <c r="R125" s="25">
        <v>0</v>
      </c>
      <c r="S125" s="25">
        <v>0</v>
      </c>
      <c r="T125" s="25">
        <v>0</v>
      </c>
      <c r="U125" s="25">
        <v>0</v>
      </c>
      <c r="V125" s="25">
        <v>0</v>
      </c>
      <c r="W125" s="25">
        <v>0</v>
      </c>
      <c r="X125" s="25">
        <v>0</v>
      </c>
      <c r="Y125" s="25">
        <v>0</v>
      </c>
      <c r="Z125" s="25">
        <v>0</v>
      </c>
      <c r="AA125" s="25">
        <v>0</v>
      </c>
      <c r="AB125" s="25">
        <v>0</v>
      </c>
      <c r="AC125" s="25">
        <v>0</v>
      </c>
      <c r="AD125" s="25">
        <v>0</v>
      </c>
      <c r="AE125" s="25">
        <v>0</v>
      </c>
      <c r="AF125" s="104"/>
    </row>
    <row r="126" spans="1:32" s="15" customFormat="1" ht="16.5">
      <c r="A126" s="18" t="s">
        <v>23</v>
      </c>
      <c r="B126" s="25">
        <f>H126+J126+L126+N126+P126+R126+T126+V126+X126+Z126+AB126+AD126</f>
        <v>2607.596</v>
      </c>
      <c r="C126" s="24">
        <f>H126+J126+L126+N126+P126+R126+T126+V126+X126+Z126+AA3031+AB126+AD126</f>
        <v>2607.596</v>
      </c>
      <c r="D126" s="24">
        <f>E126</f>
        <v>2555.873</v>
      </c>
      <c r="E126" s="24">
        <f>I126+K126+M126+O126+Q126+S126+U126+W126+Y126+AA126+AC126+AE126</f>
        <v>2555.873</v>
      </c>
      <c r="F126" s="24">
        <f>(E126/B126)*100</f>
        <v>98.0164488670791</v>
      </c>
      <c r="G126" s="24">
        <f>(E126/C126)*100</f>
        <v>98.0164488670791</v>
      </c>
      <c r="H126" s="25">
        <v>486.452</v>
      </c>
      <c r="I126" s="25">
        <v>435.74</v>
      </c>
      <c r="J126" s="23">
        <v>196.938</v>
      </c>
      <c r="K126" s="23">
        <v>216.65</v>
      </c>
      <c r="L126" s="25">
        <v>320.889</v>
      </c>
      <c r="M126" s="25">
        <v>323.96</v>
      </c>
      <c r="N126" s="25">
        <v>333.929</v>
      </c>
      <c r="O126" s="25">
        <v>301.66</v>
      </c>
      <c r="P126" s="25">
        <v>71.219</v>
      </c>
      <c r="Q126" s="25">
        <v>79.22</v>
      </c>
      <c r="R126" s="25">
        <v>204.195</v>
      </c>
      <c r="S126" s="25">
        <v>195.48</v>
      </c>
      <c r="T126" s="25">
        <v>490.43</v>
      </c>
      <c r="U126" s="25">
        <v>550.569</v>
      </c>
      <c r="V126" s="25">
        <v>51.284</v>
      </c>
      <c r="W126" s="25">
        <v>44.085</v>
      </c>
      <c r="X126" s="25">
        <v>25.44</v>
      </c>
      <c r="Y126" s="25">
        <v>28.459</v>
      </c>
      <c r="Z126" s="25">
        <v>339.21</v>
      </c>
      <c r="AA126" s="25">
        <v>133.55</v>
      </c>
      <c r="AB126" s="25">
        <v>75.72</v>
      </c>
      <c r="AC126" s="25">
        <v>85.75</v>
      </c>
      <c r="AD126" s="25">
        <v>11.89</v>
      </c>
      <c r="AE126" s="25">
        <v>160.75</v>
      </c>
      <c r="AF126" s="104"/>
    </row>
    <row r="127" spans="1:32" s="15" customFormat="1" ht="16.5">
      <c r="A127" s="18" t="s">
        <v>24</v>
      </c>
      <c r="B127" s="25">
        <f>H127+J127+L127+N127+P127+R127+T127+V127+X127+Z127+AB127+AD127</f>
        <v>0</v>
      </c>
      <c r="C127" s="24">
        <f>H127+J127+L127+N127+P127+R127+T127+V127+X127+Z127+AA3032+AB127+AD127</f>
        <v>0</v>
      </c>
      <c r="D127" s="23"/>
      <c r="E127" s="24">
        <f>I127+K127+M127+O127+Q127+S127+U127+W127</f>
        <v>0</v>
      </c>
      <c r="F127" s="23"/>
      <c r="G127" s="24"/>
      <c r="H127" s="25">
        <v>0</v>
      </c>
      <c r="I127" s="25">
        <v>0</v>
      </c>
      <c r="J127" s="23">
        <v>0</v>
      </c>
      <c r="K127" s="23">
        <v>0</v>
      </c>
      <c r="L127" s="25">
        <v>0</v>
      </c>
      <c r="M127" s="25">
        <v>0</v>
      </c>
      <c r="N127" s="25">
        <v>0</v>
      </c>
      <c r="O127" s="25">
        <v>0</v>
      </c>
      <c r="P127" s="25">
        <v>0</v>
      </c>
      <c r="Q127" s="25">
        <v>0</v>
      </c>
      <c r="R127" s="25">
        <v>0</v>
      </c>
      <c r="S127" s="25">
        <v>0</v>
      </c>
      <c r="T127" s="25">
        <v>0</v>
      </c>
      <c r="U127" s="25">
        <v>0</v>
      </c>
      <c r="V127" s="25">
        <v>0</v>
      </c>
      <c r="W127" s="25">
        <v>0</v>
      </c>
      <c r="X127" s="25">
        <v>0</v>
      </c>
      <c r="Y127" s="25">
        <v>0</v>
      </c>
      <c r="Z127" s="25">
        <v>0</v>
      </c>
      <c r="AA127" s="25">
        <v>0</v>
      </c>
      <c r="AB127" s="25">
        <v>0</v>
      </c>
      <c r="AC127" s="25">
        <v>0</v>
      </c>
      <c r="AD127" s="25">
        <v>0</v>
      </c>
      <c r="AE127" s="25">
        <v>0</v>
      </c>
      <c r="AF127" s="104"/>
    </row>
    <row r="128" spans="1:32" s="15" customFormat="1" ht="16.5">
      <c r="A128" s="18" t="s">
        <v>25</v>
      </c>
      <c r="B128" s="25">
        <f>H128+J128+L128+N128+P128+R128+T128+V128+X128+Z128+AB128+AD128</f>
        <v>0</v>
      </c>
      <c r="C128" s="24">
        <f>H128+J128+L128+N128+P128+R128+T128+V128+X128+Z128+AA3033+AB128+AD128</f>
        <v>0</v>
      </c>
      <c r="D128" s="23"/>
      <c r="E128" s="24">
        <f>I128+K128+M128+O128+Q128+S128+U128+W128</f>
        <v>0</v>
      </c>
      <c r="F128" s="23"/>
      <c r="G128" s="24"/>
      <c r="H128" s="25">
        <v>0</v>
      </c>
      <c r="I128" s="25">
        <v>0</v>
      </c>
      <c r="J128" s="23">
        <v>0</v>
      </c>
      <c r="K128" s="23">
        <v>0</v>
      </c>
      <c r="L128" s="25">
        <v>0</v>
      </c>
      <c r="M128" s="25">
        <v>0</v>
      </c>
      <c r="N128" s="25">
        <v>0</v>
      </c>
      <c r="O128" s="25">
        <v>0</v>
      </c>
      <c r="P128" s="25">
        <v>0</v>
      </c>
      <c r="Q128" s="25">
        <v>0</v>
      </c>
      <c r="R128" s="25">
        <v>0</v>
      </c>
      <c r="S128" s="25">
        <v>0</v>
      </c>
      <c r="T128" s="25">
        <v>0</v>
      </c>
      <c r="U128" s="25">
        <v>0</v>
      </c>
      <c r="V128" s="25">
        <v>0</v>
      </c>
      <c r="W128" s="25">
        <v>0</v>
      </c>
      <c r="X128" s="25">
        <v>0</v>
      </c>
      <c r="Y128" s="25">
        <v>0</v>
      </c>
      <c r="Z128" s="25">
        <v>0</v>
      </c>
      <c r="AA128" s="25">
        <v>0</v>
      </c>
      <c r="AB128" s="25">
        <v>0</v>
      </c>
      <c r="AC128" s="25">
        <v>0</v>
      </c>
      <c r="AD128" s="25">
        <v>0</v>
      </c>
      <c r="AE128" s="25">
        <v>0</v>
      </c>
      <c r="AF128" s="105"/>
    </row>
    <row r="129" spans="1:32" s="15" customFormat="1" ht="169.5" customHeight="1">
      <c r="A129" s="18" t="s">
        <v>64</v>
      </c>
      <c r="B129" s="25"/>
      <c r="C129" s="31"/>
      <c r="D129" s="31"/>
      <c r="E129" s="29"/>
      <c r="F129" s="38"/>
      <c r="G129" s="24"/>
      <c r="H129" s="25"/>
      <c r="I129" s="29"/>
      <c r="J129" s="29"/>
      <c r="K129" s="29"/>
      <c r="L129" s="25"/>
      <c r="M129" s="29"/>
      <c r="N129" s="25"/>
      <c r="O129" s="29"/>
      <c r="P129" s="25"/>
      <c r="Q129" s="29"/>
      <c r="R129" s="25"/>
      <c r="S129" s="29"/>
      <c r="T129" s="25"/>
      <c r="U129" s="29"/>
      <c r="V129" s="25"/>
      <c r="W129" s="29"/>
      <c r="X129" s="25"/>
      <c r="Y129" s="29"/>
      <c r="Z129" s="25"/>
      <c r="AA129" s="29"/>
      <c r="AB129" s="25"/>
      <c r="AC129" s="29"/>
      <c r="AD129" s="25"/>
      <c r="AE129" s="29"/>
      <c r="AF129" s="87" t="s">
        <v>95</v>
      </c>
    </row>
    <row r="130" spans="1:32" s="15" customFormat="1" ht="16.5">
      <c r="A130" s="16" t="s">
        <v>29</v>
      </c>
      <c r="B130" s="25">
        <f>B131+B132+B133+B134</f>
        <v>191</v>
      </c>
      <c r="C130" s="23">
        <f>C131+C132+C133+C134</f>
        <v>191</v>
      </c>
      <c r="D130" s="23">
        <f>D131+D132+D133+D134</f>
        <v>188.067</v>
      </c>
      <c r="E130" s="23">
        <f>E131+E132+E133+E134</f>
        <v>188.067</v>
      </c>
      <c r="F130" s="46">
        <f>(E130/B130)*100</f>
        <v>98.46439790575917</v>
      </c>
      <c r="G130" s="46">
        <f>(E130/C130)*100</f>
        <v>98.46439790575917</v>
      </c>
      <c r="H130" s="23">
        <f aca="true" t="shared" si="22" ref="H130:AE130">H131+H132+H133+H134</f>
        <v>0</v>
      </c>
      <c r="I130" s="23">
        <f t="shared" si="22"/>
        <v>0</v>
      </c>
      <c r="J130" s="23">
        <f t="shared" si="22"/>
        <v>0</v>
      </c>
      <c r="K130" s="23">
        <f t="shared" si="22"/>
        <v>0</v>
      </c>
      <c r="L130" s="23">
        <f t="shared" si="22"/>
        <v>0</v>
      </c>
      <c r="M130" s="23">
        <f t="shared" si="22"/>
        <v>0</v>
      </c>
      <c r="N130" s="25">
        <f t="shared" si="22"/>
        <v>4.4</v>
      </c>
      <c r="O130" s="23">
        <f t="shared" si="22"/>
        <v>0</v>
      </c>
      <c r="P130" s="25">
        <f t="shared" si="22"/>
        <v>0.6</v>
      </c>
      <c r="Q130" s="23">
        <f t="shared" si="22"/>
        <v>0</v>
      </c>
      <c r="R130" s="23">
        <f t="shared" si="22"/>
        <v>0</v>
      </c>
      <c r="S130" s="23">
        <f t="shared" si="22"/>
        <v>0</v>
      </c>
      <c r="T130" s="23">
        <f t="shared" si="22"/>
        <v>0</v>
      </c>
      <c r="U130" s="23">
        <f t="shared" si="22"/>
        <v>2.067</v>
      </c>
      <c r="V130" s="23">
        <f t="shared" si="22"/>
        <v>0</v>
      </c>
      <c r="W130" s="23">
        <f t="shared" si="22"/>
        <v>0</v>
      </c>
      <c r="X130" s="23">
        <f t="shared" si="22"/>
        <v>0</v>
      </c>
      <c r="Y130" s="23">
        <f t="shared" si="22"/>
        <v>0</v>
      </c>
      <c r="Z130" s="23">
        <f t="shared" si="22"/>
        <v>0</v>
      </c>
      <c r="AA130" s="23">
        <f t="shared" si="22"/>
        <v>0</v>
      </c>
      <c r="AB130" s="23">
        <f>AB131+AB132+AB133+AB134</f>
        <v>186</v>
      </c>
      <c r="AC130" s="23">
        <f t="shared" si="22"/>
        <v>0</v>
      </c>
      <c r="AD130" s="23">
        <f t="shared" si="22"/>
        <v>0</v>
      </c>
      <c r="AE130" s="23">
        <f t="shared" si="22"/>
        <v>186</v>
      </c>
      <c r="AF130" s="108"/>
    </row>
    <row r="131" spans="1:32" s="15" customFormat="1" ht="23.25" customHeight="1">
      <c r="A131" s="18" t="s">
        <v>22</v>
      </c>
      <c r="B131" s="25">
        <f>H131+J131+L131+N131+P131+R131+T131+V131+X131+Z131+AB131+AD131</f>
        <v>0</v>
      </c>
      <c r="C131" s="24">
        <f>H131+J131+L131+N131+P131+R131+T131+V131+X131+Z131+AA3036+AB131+AD131</f>
        <v>0</v>
      </c>
      <c r="D131" s="23"/>
      <c r="E131" s="24">
        <f>I131+K131+M131+O131+Q131+S131+U131+W131</f>
        <v>0</v>
      </c>
      <c r="F131" s="38"/>
      <c r="G131" s="24"/>
      <c r="H131" s="25">
        <v>0</v>
      </c>
      <c r="I131" s="25">
        <v>0</v>
      </c>
      <c r="J131" s="23">
        <v>0</v>
      </c>
      <c r="K131" s="23">
        <v>0</v>
      </c>
      <c r="L131" s="25">
        <v>0</v>
      </c>
      <c r="M131" s="25">
        <v>0</v>
      </c>
      <c r="N131" s="25">
        <v>0</v>
      </c>
      <c r="O131" s="25">
        <v>0</v>
      </c>
      <c r="P131" s="25">
        <v>0</v>
      </c>
      <c r="Q131" s="25">
        <v>0</v>
      </c>
      <c r="R131" s="25">
        <v>0</v>
      </c>
      <c r="S131" s="25">
        <v>0</v>
      </c>
      <c r="T131" s="25">
        <v>0</v>
      </c>
      <c r="U131" s="25">
        <v>0</v>
      </c>
      <c r="V131" s="25">
        <v>0</v>
      </c>
      <c r="W131" s="25">
        <v>0</v>
      </c>
      <c r="X131" s="25">
        <v>0</v>
      </c>
      <c r="Y131" s="25">
        <v>0</v>
      </c>
      <c r="Z131" s="25">
        <v>0</v>
      </c>
      <c r="AA131" s="25">
        <v>0</v>
      </c>
      <c r="AB131" s="25">
        <v>0</v>
      </c>
      <c r="AC131" s="25">
        <v>0</v>
      </c>
      <c r="AD131" s="25">
        <v>0</v>
      </c>
      <c r="AE131" s="25">
        <v>0</v>
      </c>
      <c r="AF131" s="108"/>
    </row>
    <row r="132" spans="1:32" s="48" customFormat="1" ht="16.5">
      <c r="A132" s="44" t="s">
        <v>23</v>
      </c>
      <c r="B132" s="45">
        <f>H132+J132+L132+N132+P132+R132+T132+V132+X132+Z132+AB132+AD132</f>
        <v>191</v>
      </c>
      <c r="C132" s="24">
        <f>H132+J132+L132+N132+P132+R132+T132+V132+X132+Z132+AA3037+AB132+AD132</f>
        <v>191</v>
      </c>
      <c r="D132" s="46">
        <f>E132</f>
        <v>188.067</v>
      </c>
      <c r="E132" s="24">
        <f>I132+K132+M132+O132+Q132+S132+U132+W132+Y132+AA132+AC132+AE132</f>
        <v>188.067</v>
      </c>
      <c r="F132" s="46">
        <f>(E132/B132)*100</f>
        <v>98.46439790575917</v>
      </c>
      <c r="G132" s="46">
        <f>(E132/C132)*100</f>
        <v>98.46439790575917</v>
      </c>
      <c r="H132" s="45">
        <v>0</v>
      </c>
      <c r="I132" s="45">
        <v>0</v>
      </c>
      <c r="J132" s="47">
        <v>0</v>
      </c>
      <c r="K132" s="47">
        <v>0</v>
      </c>
      <c r="L132" s="45">
        <v>0</v>
      </c>
      <c r="M132" s="45">
        <v>0</v>
      </c>
      <c r="N132" s="45">
        <v>4.4</v>
      </c>
      <c r="O132" s="45">
        <v>0</v>
      </c>
      <c r="P132" s="45">
        <v>0.6</v>
      </c>
      <c r="Q132" s="45">
        <v>0</v>
      </c>
      <c r="R132" s="45">
        <v>0</v>
      </c>
      <c r="S132" s="45">
        <v>0</v>
      </c>
      <c r="T132" s="45">
        <v>0</v>
      </c>
      <c r="U132" s="45">
        <v>2.067</v>
      </c>
      <c r="V132" s="45">
        <v>0</v>
      </c>
      <c r="W132" s="45">
        <v>0</v>
      </c>
      <c r="X132" s="45">
        <v>0</v>
      </c>
      <c r="Y132" s="45">
        <v>0</v>
      </c>
      <c r="Z132" s="45">
        <v>0</v>
      </c>
      <c r="AA132" s="45">
        <v>0</v>
      </c>
      <c r="AB132" s="45">
        <v>186</v>
      </c>
      <c r="AC132" s="45">
        <v>0</v>
      </c>
      <c r="AD132" s="45">
        <v>0</v>
      </c>
      <c r="AE132" s="45">
        <v>186</v>
      </c>
      <c r="AF132" s="108"/>
    </row>
    <row r="133" spans="1:32" s="15" customFormat="1" ht="16.5">
      <c r="A133" s="18" t="s">
        <v>24</v>
      </c>
      <c r="B133" s="25">
        <f>H133+J133+L133+N133+P133+R133+T133+V133+X133+Z133+AB133+AD133</f>
        <v>0</v>
      </c>
      <c r="C133" s="24">
        <f>H133+J133+L133+N133+P133+R133+T133+V133+X133+Z133+AA3038+AB133+AD133</f>
        <v>0</v>
      </c>
      <c r="D133" s="23"/>
      <c r="E133" s="24">
        <f>I133+K133+M133+O133+Q133+S133+U133+W133</f>
        <v>0</v>
      </c>
      <c r="F133" s="38"/>
      <c r="G133" s="24"/>
      <c r="H133" s="25">
        <v>0</v>
      </c>
      <c r="I133" s="25">
        <v>0</v>
      </c>
      <c r="J133" s="23">
        <v>0</v>
      </c>
      <c r="K133" s="23">
        <v>0</v>
      </c>
      <c r="L133" s="25">
        <v>0</v>
      </c>
      <c r="M133" s="25">
        <v>0</v>
      </c>
      <c r="N133" s="25">
        <v>0</v>
      </c>
      <c r="O133" s="25">
        <v>0</v>
      </c>
      <c r="P133" s="25">
        <v>0</v>
      </c>
      <c r="Q133" s="25">
        <v>0</v>
      </c>
      <c r="R133" s="25">
        <v>0</v>
      </c>
      <c r="S133" s="25">
        <v>0</v>
      </c>
      <c r="T133" s="25">
        <v>0</v>
      </c>
      <c r="U133" s="25">
        <v>0</v>
      </c>
      <c r="V133" s="25">
        <v>0</v>
      </c>
      <c r="W133" s="25">
        <v>0</v>
      </c>
      <c r="X133" s="25">
        <v>0</v>
      </c>
      <c r="Y133" s="25">
        <v>0</v>
      </c>
      <c r="Z133" s="25">
        <v>0</v>
      </c>
      <c r="AA133" s="25">
        <v>0</v>
      </c>
      <c r="AB133" s="25">
        <v>0</v>
      </c>
      <c r="AC133" s="25">
        <v>0</v>
      </c>
      <c r="AD133" s="25">
        <v>0</v>
      </c>
      <c r="AE133" s="25">
        <v>0</v>
      </c>
      <c r="AF133" s="108"/>
    </row>
    <row r="134" spans="1:32" s="15" customFormat="1" ht="19.5" customHeight="1">
      <c r="A134" s="18" t="s">
        <v>25</v>
      </c>
      <c r="B134" s="25">
        <f>H134+J134+L134+N134+P134+R134+T134+V134+X134+Z134+AB134+AD134</f>
        <v>0</v>
      </c>
      <c r="C134" s="24">
        <f>H134+J134+L134+N134+P134+R134+T134+V134+X134+Z134+AA3039+AB134+AD134</f>
        <v>0</v>
      </c>
      <c r="D134" s="23"/>
      <c r="E134" s="24">
        <f>I134+K134+M134+O134+Q134+S134+U134+W134</f>
        <v>0</v>
      </c>
      <c r="F134" s="38"/>
      <c r="G134" s="24"/>
      <c r="H134" s="25">
        <v>0</v>
      </c>
      <c r="I134" s="25">
        <v>0</v>
      </c>
      <c r="J134" s="23">
        <v>0</v>
      </c>
      <c r="K134" s="23">
        <v>0</v>
      </c>
      <c r="L134" s="25">
        <v>0</v>
      </c>
      <c r="M134" s="25">
        <v>0</v>
      </c>
      <c r="N134" s="25">
        <v>0</v>
      </c>
      <c r="O134" s="25">
        <v>0</v>
      </c>
      <c r="P134" s="25">
        <v>0</v>
      </c>
      <c r="Q134" s="25">
        <v>0</v>
      </c>
      <c r="R134" s="25">
        <v>0</v>
      </c>
      <c r="S134" s="25">
        <v>0</v>
      </c>
      <c r="T134" s="25">
        <v>0</v>
      </c>
      <c r="U134" s="25">
        <v>0</v>
      </c>
      <c r="V134" s="25">
        <v>0</v>
      </c>
      <c r="W134" s="25">
        <v>0</v>
      </c>
      <c r="X134" s="25">
        <v>0</v>
      </c>
      <c r="Y134" s="25">
        <v>0</v>
      </c>
      <c r="Z134" s="25">
        <v>0</v>
      </c>
      <c r="AA134" s="25">
        <v>0</v>
      </c>
      <c r="AB134" s="25">
        <v>0</v>
      </c>
      <c r="AC134" s="25">
        <v>0</v>
      </c>
      <c r="AD134" s="25">
        <v>0</v>
      </c>
      <c r="AE134" s="25">
        <v>0</v>
      </c>
      <c r="AF134" s="109"/>
    </row>
    <row r="135" spans="1:32" s="15" customFormat="1" ht="116.25" customHeight="1">
      <c r="A135" s="18" t="s">
        <v>51</v>
      </c>
      <c r="B135" s="25"/>
      <c r="C135" s="31"/>
      <c r="D135" s="31"/>
      <c r="E135" s="29"/>
      <c r="F135" s="38"/>
      <c r="G135" s="24"/>
      <c r="H135" s="25"/>
      <c r="I135" s="29"/>
      <c r="J135" s="29"/>
      <c r="K135" s="29"/>
      <c r="L135" s="25"/>
      <c r="M135" s="29"/>
      <c r="N135" s="25"/>
      <c r="O135" s="29"/>
      <c r="P135" s="25"/>
      <c r="Q135" s="29"/>
      <c r="R135" s="25"/>
      <c r="S135" s="29"/>
      <c r="T135" s="25"/>
      <c r="U135" s="29"/>
      <c r="V135" s="25"/>
      <c r="W135" s="29"/>
      <c r="X135" s="25"/>
      <c r="Y135" s="29"/>
      <c r="Z135" s="25"/>
      <c r="AA135" s="29"/>
      <c r="AB135" s="25"/>
      <c r="AC135" s="29"/>
      <c r="AD135" s="25"/>
      <c r="AE135" s="29"/>
      <c r="AF135" s="87" t="s">
        <v>96</v>
      </c>
    </row>
    <row r="136" spans="1:32" s="28" customFormat="1" ht="18.75" customHeight="1">
      <c r="A136" s="49" t="s">
        <v>29</v>
      </c>
      <c r="B136" s="23">
        <f>B137+B138+B139+B140</f>
        <v>135.5</v>
      </c>
      <c r="C136" s="23">
        <f>C137+C138+C139+C140</f>
        <v>135.5</v>
      </c>
      <c r="D136" s="23">
        <f>D137+D138+D139+D140</f>
        <v>116.4</v>
      </c>
      <c r="E136" s="23">
        <f>E137+E138+E139+E140</f>
        <v>116.4</v>
      </c>
      <c r="F136" s="24">
        <f>(E136/B136)*100</f>
        <v>85.90405904059041</v>
      </c>
      <c r="G136" s="24">
        <f>(E136/C136)*100</f>
        <v>85.90405904059041</v>
      </c>
      <c r="H136" s="23">
        <f aca="true" t="shared" si="23" ref="H136:AE136">H137+H138+H139+H140</f>
        <v>0</v>
      </c>
      <c r="I136" s="23">
        <f t="shared" si="23"/>
        <v>0</v>
      </c>
      <c r="J136" s="23">
        <f t="shared" si="23"/>
        <v>35</v>
      </c>
      <c r="K136" s="23">
        <f>K137+K138+K139+K140</f>
        <v>35</v>
      </c>
      <c r="L136" s="23">
        <f t="shared" si="23"/>
        <v>0</v>
      </c>
      <c r="M136" s="23">
        <f t="shared" si="23"/>
        <v>0</v>
      </c>
      <c r="N136" s="23">
        <f t="shared" si="23"/>
        <v>62</v>
      </c>
      <c r="O136" s="23">
        <f t="shared" si="23"/>
        <v>0</v>
      </c>
      <c r="P136" s="23">
        <f t="shared" si="23"/>
        <v>19.25</v>
      </c>
      <c r="Q136" s="23">
        <f t="shared" si="23"/>
        <v>0</v>
      </c>
      <c r="R136" s="23">
        <f t="shared" si="23"/>
        <v>0</v>
      </c>
      <c r="S136" s="23">
        <f t="shared" si="23"/>
        <v>23.765</v>
      </c>
      <c r="T136" s="23">
        <f t="shared" si="23"/>
        <v>0</v>
      </c>
      <c r="U136" s="23">
        <f t="shared" si="23"/>
        <v>0</v>
      </c>
      <c r="V136" s="23">
        <f t="shared" si="23"/>
        <v>0</v>
      </c>
      <c r="W136" s="23">
        <f t="shared" si="23"/>
        <v>0</v>
      </c>
      <c r="X136" s="23">
        <f t="shared" si="23"/>
        <v>19.25</v>
      </c>
      <c r="Y136" s="23">
        <f t="shared" si="23"/>
        <v>0</v>
      </c>
      <c r="Z136" s="23">
        <f t="shared" si="23"/>
        <v>0</v>
      </c>
      <c r="AA136" s="23">
        <f t="shared" si="23"/>
        <v>0</v>
      </c>
      <c r="AB136" s="23">
        <f t="shared" si="23"/>
        <v>0</v>
      </c>
      <c r="AC136" s="23">
        <f t="shared" si="23"/>
        <v>32.635</v>
      </c>
      <c r="AD136" s="23">
        <f t="shared" si="23"/>
        <v>0</v>
      </c>
      <c r="AE136" s="23">
        <f t="shared" si="23"/>
        <v>25</v>
      </c>
      <c r="AF136" s="125"/>
    </row>
    <row r="137" spans="1:32" s="15" customFormat="1" ht="18" customHeight="1">
      <c r="A137" s="18" t="s">
        <v>22</v>
      </c>
      <c r="B137" s="25">
        <f>H137+J137+L137+N137+P137+R137+T137+V137+X137+Z137+AB137+AD137</f>
        <v>0</v>
      </c>
      <c r="C137" s="24">
        <f>H137+J137+L137+N137+P137+R137+T137+V137+X137+Z137+AA3042+AB137+AD137</f>
        <v>0</v>
      </c>
      <c r="D137" s="25"/>
      <c r="E137" s="24">
        <f>I137+K137+M137+O137+Q137+S137+U137+W137</f>
        <v>0</v>
      </c>
      <c r="F137" s="23"/>
      <c r="G137" s="24"/>
      <c r="H137" s="25">
        <v>0</v>
      </c>
      <c r="I137" s="25">
        <v>0</v>
      </c>
      <c r="J137" s="25">
        <v>0</v>
      </c>
      <c r="K137" s="25">
        <v>0</v>
      </c>
      <c r="L137" s="25">
        <v>0</v>
      </c>
      <c r="M137" s="25">
        <v>0</v>
      </c>
      <c r="N137" s="25">
        <v>0</v>
      </c>
      <c r="O137" s="25">
        <v>0</v>
      </c>
      <c r="P137" s="25">
        <v>0</v>
      </c>
      <c r="Q137" s="25">
        <v>0</v>
      </c>
      <c r="R137" s="25">
        <v>0</v>
      </c>
      <c r="S137" s="25">
        <v>0</v>
      </c>
      <c r="T137" s="25">
        <v>0</v>
      </c>
      <c r="U137" s="25">
        <v>0</v>
      </c>
      <c r="V137" s="25">
        <v>0</v>
      </c>
      <c r="W137" s="25">
        <v>0</v>
      </c>
      <c r="X137" s="25">
        <v>0</v>
      </c>
      <c r="Y137" s="25">
        <v>0</v>
      </c>
      <c r="Z137" s="25">
        <v>0</v>
      </c>
      <c r="AA137" s="25">
        <v>0</v>
      </c>
      <c r="AB137" s="25">
        <v>0</v>
      </c>
      <c r="AC137" s="25">
        <v>0</v>
      </c>
      <c r="AD137" s="25">
        <v>0</v>
      </c>
      <c r="AE137" s="25">
        <v>0</v>
      </c>
      <c r="AF137" s="125"/>
    </row>
    <row r="138" spans="1:32" s="50" customFormat="1" ht="18" customHeight="1">
      <c r="A138" s="44" t="s">
        <v>23</v>
      </c>
      <c r="B138" s="45">
        <f>H138+J138+L138+N138+P138+R138+T138+V138+X138+Z138+AB138+AD138</f>
        <v>135.5</v>
      </c>
      <c r="C138" s="24">
        <f>H138+J138+L138+N138+P138+R138+T138+V138+X138+Z138+AA3043+AB138+AD138</f>
        <v>135.5</v>
      </c>
      <c r="D138" s="46">
        <f>E138</f>
        <v>116.4</v>
      </c>
      <c r="E138" s="24">
        <f>I138+K138+M138+O138+Q138+S138+U138+W138+Y138+AA138+AC138+AE138</f>
        <v>116.4</v>
      </c>
      <c r="F138" s="24">
        <f>(E138/B138)*100</f>
        <v>85.90405904059041</v>
      </c>
      <c r="G138" s="24">
        <f>(E138/C138)*100</f>
        <v>85.90405904059041</v>
      </c>
      <c r="H138" s="47">
        <v>0</v>
      </c>
      <c r="I138" s="47">
        <v>0</v>
      </c>
      <c r="J138" s="47">
        <v>35</v>
      </c>
      <c r="K138" s="47">
        <v>35</v>
      </c>
      <c r="L138" s="47">
        <v>0</v>
      </c>
      <c r="M138" s="47">
        <v>0</v>
      </c>
      <c r="N138" s="47">
        <v>62</v>
      </c>
      <c r="O138" s="47">
        <v>0</v>
      </c>
      <c r="P138" s="47">
        <v>19.25</v>
      </c>
      <c r="Q138" s="47">
        <v>0</v>
      </c>
      <c r="R138" s="47">
        <v>0</v>
      </c>
      <c r="S138" s="47">
        <v>23.765</v>
      </c>
      <c r="T138" s="47">
        <v>0</v>
      </c>
      <c r="U138" s="47">
        <v>0</v>
      </c>
      <c r="V138" s="47">
        <v>0</v>
      </c>
      <c r="W138" s="47">
        <v>0</v>
      </c>
      <c r="X138" s="47">
        <v>19.25</v>
      </c>
      <c r="Y138" s="47">
        <v>0</v>
      </c>
      <c r="Z138" s="47">
        <v>0</v>
      </c>
      <c r="AA138" s="47">
        <v>0</v>
      </c>
      <c r="AB138" s="47">
        <v>0</v>
      </c>
      <c r="AC138" s="47">
        <v>32.635</v>
      </c>
      <c r="AD138" s="47">
        <v>0</v>
      </c>
      <c r="AE138" s="47">
        <v>25</v>
      </c>
      <c r="AF138" s="125"/>
    </row>
    <row r="139" spans="1:32" s="15" customFormat="1" ht="16.5" customHeight="1">
      <c r="A139" s="18" t="s">
        <v>24</v>
      </c>
      <c r="B139" s="25">
        <f>H139+J139+L139+N139+P139+R139+T139+V139+X139+Z139+AB139+AD139</f>
        <v>0</v>
      </c>
      <c r="C139" s="24">
        <f>H139+J139+L139+N139+P139+R139+T139+V139+X139+Z139+AA3044+AB139+AD139</f>
        <v>0</v>
      </c>
      <c r="D139" s="25"/>
      <c r="E139" s="24">
        <f>I139+K139+M139+O139+Q139+S139+U139+W139</f>
        <v>0</v>
      </c>
      <c r="F139" s="23"/>
      <c r="G139" s="24"/>
      <c r="H139" s="25">
        <v>0</v>
      </c>
      <c r="I139" s="25">
        <v>0</v>
      </c>
      <c r="J139" s="25">
        <v>0</v>
      </c>
      <c r="K139" s="25">
        <v>0</v>
      </c>
      <c r="L139" s="25">
        <v>0</v>
      </c>
      <c r="M139" s="25">
        <v>0</v>
      </c>
      <c r="N139" s="25">
        <v>0</v>
      </c>
      <c r="O139" s="25">
        <v>0</v>
      </c>
      <c r="P139" s="25">
        <v>0</v>
      </c>
      <c r="Q139" s="25">
        <v>0</v>
      </c>
      <c r="R139" s="25">
        <v>0</v>
      </c>
      <c r="S139" s="25">
        <v>0</v>
      </c>
      <c r="T139" s="25">
        <v>0</v>
      </c>
      <c r="U139" s="25">
        <v>0</v>
      </c>
      <c r="V139" s="25">
        <v>0</v>
      </c>
      <c r="W139" s="25">
        <v>0</v>
      </c>
      <c r="X139" s="25">
        <v>0</v>
      </c>
      <c r="Y139" s="25">
        <v>0</v>
      </c>
      <c r="Z139" s="25">
        <v>0</v>
      </c>
      <c r="AA139" s="25">
        <v>0</v>
      </c>
      <c r="AB139" s="25">
        <v>0</v>
      </c>
      <c r="AC139" s="25">
        <v>0</v>
      </c>
      <c r="AD139" s="25">
        <v>0</v>
      </c>
      <c r="AE139" s="25">
        <v>0</v>
      </c>
      <c r="AF139" s="125"/>
    </row>
    <row r="140" spans="1:32" s="15" customFormat="1" ht="18" customHeight="1">
      <c r="A140" s="18" t="s">
        <v>25</v>
      </c>
      <c r="B140" s="25">
        <f>H140+J140+L140+N140+P140+R140+T140+V140+X140+Z140+AB140+AD140</f>
        <v>0</v>
      </c>
      <c r="C140" s="24">
        <f>H140+J140+L140+N140+P140+R140+T140+V140+X140+Z140+AA3045+AB140+AD140</f>
        <v>0</v>
      </c>
      <c r="D140" s="25"/>
      <c r="E140" s="24">
        <f>I140+K140+M140+O140+Q140+S140+U140+W140</f>
        <v>0</v>
      </c>
      <c r="F140" s="23"/>
      <c r="G140" s="24"/>
      <c r="H140" s="25">
        <v>0</v>
      </c>
      <c r="I140" s="25">
        <v>0</v>
      </c>
      <c r="J140" s="25">
        <v>0</v>
      </c>
      <c r="K140" s="25">
        <v>0</v>
      </c>
      <c r="L140" s="25">
        <v>0</v>
      </c>
      <c r="M140" s="25">
        <v>0</v>
      </c>
      <c r="N140" s="25">
        <v>0</v>
      </c>
      <c r="O140" s="25">
        <v>0</v>
      </c>
      <c r="P140" s="25">
        <v>0</v>
      </c>
      <c r="Q140" s="25">
        <v>0</v>
      </c>
      <c r="R140" s="25">
        <v>0</v>
      </c>
      <c r="S140" s="25">
        <v>0</v>
      </c>
      <c r="T140" s="25">
        <v>0</v>
      </c>
      <c r="U140" s="25">
        <v>0</v>
      </c>
      <c r="V140" s="25">
        <v>0</v>
      </c>
      <c r="W140" s="25">
        <v>0</v>
      </c>
      <c r="X140" s="25">
        <v>0</v>
      </c>
      <c r="Y140" s="25">
        <v>0</v>
      </c>
      <c r="Z140" s="25">
        <v>0</v>
      </c>
      <c r="AA140" s="25">
        <v>0</v>
      </c>
      <c r="AB140" s="25">
        <v>0</v>
      </c>
      <c r="AC140" s="25">
        <v>0</v>
      </c>
      <c r="AD140" s="25">
        <v>0</v>
      </c>
      <c r="AE140" s="25">
        <v>0</v>
      </c>
      <c r="AF140" s="126"/>
    </row>
    <row r="141" spans="1:32" s="15" customFormat="1" ht="81" customHeight="1">
      <c r="A141" s="18" t="s">
        <v>52</v>
      </c>
      <c r="B141" s="25"/>
      <c r="C141" s="31"/>
      <c r="D141" s="31"/>
      <c r="E141" s="29"/>
      <c r="F141" s="38"/>
      <c r="G141" s="24"/>
      <c r="H141" s="25"/>
      <c r="I141" s="29"/>
      <c r="J141" s="25"/>
      <c r="K141" s="25"/>
      <c r="L141" s="25"/>
      <c r="M141" s="29"/>
      <c r="N141" s="25"/>
      <c r="O141" s="29"/>
      <c r="P141" s="25"/>
      <c r="Q141" s="29"/>
      <c r="R141" s="25"/>
      <c r="S141" s="29"/>
      <c r="T141" s="25"/>
      <c r="U141" s="29"/>
      <c r="V141" s="25"/>
      <c r="W141" s="29"/>
      <c r="X141" s="25"/>
      <c r="Y141" s="29"/>
      <c r="Z141" s="25"/>
      <c r="AA141" s="29"/>
      <c r="AB141" s="25"/>
      <c r="AC141" s="29"/>
      <c r="AD141" s="25"/>
      <c r="AE141" s="29"/>
      <c r="AF141" s="87" t="s">
        <v>97</v>
      </c>
    </row>
    <row r="142" spans="1:32" s="28" customFormat="1" ht="18.75" customHeight="1">
      <c r="A142" s="49" t="s">
        <v>29</v>
      </c>
      <c r="B142" s="23">
        <f>B143+B144+B145+B146</f>
        <v>83.9</v>
      </c>
      <c r="C142" s="23">
        <f>C143+C144+C145+C146</f>
        <v>83.9</v>
      </c>
      <c r="D142" s="23">
        <f>D143+D144+D145+D146</f>
        <v>83.89999999999999</v>
      </c>
      <c r="E142" s="23">
        <f>E143+E144+E145+E146</f>
        <v>83.89999999999999</v>
      </c>
      <c r="F142" s="23">
        <f>E142/B142*100</f>
        <v>99.99999999999997</v>
      </c>
      <c r="G142" s="24">
        <f>(E142/C142)*100</f>
        <v>99.99999999999997</v>
      </c>
      <c r="H142" s="23">
        <f aca="true" t="shared" si="24" ref="H142:AE142">H143+H144+H145+H146</f>
        <v>0</v>
      </c>
      <c r="I142" s="23">
        <f t="shared" si="24"/>
        <v>0</v>
      </c>
      <c r="J142" s="23">
        <f t="shared" si="24"/>
        <v>73.8</v>
      </c>
      <c r="K142" s="23">
        <f>K143+K144+K145+K146</f>
        <v>73.8</v>
      </c>
      <c r="L142" s="23">
        <f t="shared" si="24"/>
        <v>2.51</v>
      </c>
      <c r="M142" s="23">
        <f t="shared" si="24"/>
        <v>0</v>
      </c>
      <c r="N142" s="23">
        <f t="shared" si="24"/>
        <v>2.51</v>
      </c>
      <c r="O142" s="23">
        <f t="shared" si="24"/>
        <v>5.02</v>
      </c>
      <c r="P142" s="23">
        <f t="shared" si="24"/>
        <v>0</v>
      </c>
      <c r="Q142" s="23">
        <f t="shared" si="24"/>
        <v>0</v>
      </c>
      <c r="R142" s="23">
        <f t="shared" si="24"/>
        <v>0</v>
      </c>
      <c r="S142" s="23">
        <f t="shared" si="24"/>
        <v>0</v>
      </c>
      <c r="T142" s="23">
        <f t="shared" si="24"/>
        <v>0</v>
      </c>
      <c r="U142" s="23">
        <f t="shared" si="24"/>
        <v>0</v>
      </c>
      <c r="V142" s="23">
        <f t="shared" si="24"/>
        <v>2.51</v>
      </c>
      <c r="W142" s="23">
        <f t="shared" si="24"/>
        <v>2.51</v>
      </c>
      <c r="X142" s="23">
        <f t="shared" si="24"/>
        <v>0</v>
      </c>
      <c r="Y142" s="23">
        <f t="shared" si="24"/>
        <v>0</v>
      </c>
      <c r="Z142" s="23">
        <f t="shared" si="24"/>
        <v>2.57</v>
      </c>
      <c r="AA142" s="23">
        <f t="shared" si="24"/>
        <v>2.57</v>
      </c>
      <c r="AB142" s="23">
        <f t="shared" si="24"/>
        <v>0</v>
      </c>
      <c r="AC142" s="23">
        <f t="shared" si="24"/>
        <v>0</v>
      </c>
      <c r="AD142" s="23">
        <f t="shared" si="24"/>
        <v>0</v>
      </c>
      <c r="AE142" s="23">
        <f t="shared" si="24"/>
        <v>0</v>
      </c>
      <c r="AF142" s="113"/>
    </row>
    <row r="143" spans="1:32" s="15" customFormat="1" ht="19.5" customHeight="1">
      <c r="A143" s="18" t="s">
        <v>22</v>
      </c>
      <c r="B143" s="25">
        <f>H143+J143+L143+N143+P143+R143+T143+V143+X143+Z143+AB143+AD143</f>
        <v>0</v>
      </c>
      <c r="C143" s="24">
        <f>H143+J143+L143+N143+P143+R143+T143+V143+X143+Z143+AA3048+AB143+AD143</f>
        <v>0</v>
      </c>
      <c r="D143" s="25"/>
      <c r="E143" s="24">
        <f>I143+K143+M143+O143+Q143+S143+U143+W143</f>
        <v>0</v>
      </c>
      <c r="F143" s="23"/>
      <c r="G143" s="24"/>
      <c r="H143" s="25">
        <v>0</v>
      </c>
      <c r="I143" s="25">
        <v>0</v>
      </c>
      <c r="J143" s="25">
        <v>0</v>
      </c>
      <c r="K143" s="25">
        <v>0</v>
      </c>
      <c r="L143" s="25">
        <v>0</v>
      </c>
      <c r="M143" s="25">
        <v>0</v>
      </c>
      <c r="N143" s="25">
        <v>0</v>
      </c>
      <c r="O143" s="25">
        <v>0</v>
      </c>
      <c r="P143" s="25">
        <v>0</v>
      </c>
      <c r="Q143" s="25">
        <v>0</v>
      </c>
      <c r="R143" s="25">
        <v>0</v>
      </c>
      <c r="S143" s="25">
        <v>0</v>
      </c>
      <c r="T143" s="25">
        <v>0</v>
      </c>
      <c r="U143" s="25">
        <v>0</v>
      </c>
      <c r="V143" s="25">
        <v>0</v>
      </c>
      <c r="W143" s="25">
        <v>0</v>
      </c>
      <c r="X143" s="25">
        <v>0</v>
      </c>
      <c r="Y143" s="25">
        <v>0</v>
      </c>
      <c r="Z143" s="25">
        <v>0</v>
      </c>
      <c r="AA143" s="25">
        <v>0</v>
      </c>
      <c r="AB143" s="25">
        <v>0</v>
      </c>
      <c r="AC143" s="25">
        <v>0</v>
      </c>
      <c r="AD143" s="25">
        <v>0</v>
      </c>
      <c r="AE143" s="25">
        <v>0</v>
      </c>
      <c r="AF143" s="113"/>
    </row>
    <row r="144" spans="1:32" s="15" customFormat="1" ht="16.5">
      <c r="A144" s="18" t="s">
        <v>23</v>
      </c>
      <c r="B144" s="25">
        <f>H144+J144+L144+N144+P144+R144+T144+V144+X144+Z144+AB144+AD144</f>
        <v>83.9</v>
      </c>
      <c r="C144" s="24">
        <f>H144+J144+L144+N144+P144+R144+T144+V144+X144+Z144+AA3049+AB144+AD144</f>
        <v>83.9</v>
      </c>
      <c r="D144" s="24">
        <f>E144</f>
        <v>83.89999999999999</v>
      </c>
      <c r="E144" s="24">
        <f>I144+K144+M144+O144+Q144+S144+U144+W144+Y144+AA144+AC144+AE144</f>
        <v>83.89999999999999</v>
      </c>
      <c r="F144" s="23">
        <f>D144/B144*100</f>
        <v>99.99999999999997</v>
      </c>
      <c r="G144" s="24">
        <f>(E144/C144)*100</f>
        <v>99.99999999999997</v>
      </c>
      <c r="H144" s="25">
        <v>0</v>
      </c>
      <c r="I144" s="25">
        <v>0</v>
      </c>
      <c r="J144" s="25">
        <v>73.8</v>
      </c>
      <c r="K144" s="25">
        <v>73.8</v>
      </c>
      <c r="L144" s="25">
        <v>2.51</v>
      </c>
      <c r="M144" s="25">
        <v>0</v>
      </c>
      <c r="N144" s="25">
        <v>2.51</v>
      </c>
      <c r="O144" s="25">
        <v>5.02</v>
      </c>
      <c r="P144" s="25">
        <v>0</v>
      </c>
      <c r="Q144" s="25">
        <v>0</v>
      </c>
      <c r="R144" s="25">
        <v>0</v>
      </c>
      <c r="S144" s="25">
        <v>0</v>
      </c>
      <c r="T144" s="25">
        <v>0</v>
      </c>
      <c r="U144" s="25">
        <v>0</v>
      </c>
      <c r="V144" s="25">
        <v>2.51</v>
      </c>
      <c r="W144" s="25">
        <v>2.51</v>
      </c>
      <c r="X144" s="25">
        <v>0</v>
      </c>
      <c r="Y144" s="25">
        <v>0</v>
      </c>
      <c r="Z144" s="25">
        <v>2.57</v>
      </c>
      <c r="AA144" s="25">
        <v>2.57</v>
      </c>
      <c r="AB144" s="25">
        <v>0</v>
      </c>
      <c r="AC144" s="25">
        <v>0</v>
      </c>
      <c r="AD144" s="25">
        <v>0</v>
      </c>
      <c r="AE144" s="25">
        <v>0</v>
      </c>
      <c r="AF144" s="113"/>
    </row>
    <row r="145" spans="1:32" s="15" customFormat="1" ht="23.25" customHeight="1">
      <c r="A145" s="18" t="s">
        <v>24</v>
      </c>
      <c r="B145" s="25">
        <f>H145+J145+L145+N145+P145+R145+T145+V145+X145+Z145+AB145+AD145</f>
        <v>0</v>
      </c>
      <c r="C145" s="24">
        <f>H145+J145+L145+N145+P145+R145+T145+V145+X145+Z145+AA3050+AB145+AD145</f>
        <v>0</v>
      </c>
      <c r="D145" s="25"/>
      <c r="E145" s="24">
        <f>I145+K145+M145+O145+Q145+S145+U145+W145</f>
        <v>0</v>
      </c>
      <c r="F145" s="23"/>
      <c r="G145" s="24"/>
      <c r="H145" s="25">
        <v>0</v>
      </c>
      <c r="I145" s="25">
        <v>0</v>
      </c>
      <c r="J145" s="25">
        <v>0</v>
      </c>
      <c r="K145" s="25">
        <v>0</v>
      </c>
      <c r="L145" s="25">
        <v>0</v>
      </c>
      <c r="M145" s="25">
        <v>0</v>
      </c>
      <c r="N145" s="25">
        <v>0</v>
      </c>
      <c r="O145" s="25">
        <v>0</v>
      </c>
      <c r="P145" s="25">
        <v>0</v>
      </c>
      <c r="Q145" s="25">
        <v>0</v>
      </c>
      <c r="R145" s="25">
        <v>0</v>
      </c>
      <c r="S145" s="25">
        <v>0</v>
      </c>
      <c r="T145" s="25">
        <v>0</v>
      </c>
      <c r="U145" s="25">
        <v>0</v>
      </c>
      <c r="V145" s="25">
        <v>0</v>
      </c>
      <c r="W145" s="25">
        <v>0</v>
      </c>
      <c r="X145" s="25">
        <v>0</v>
      </c>
      <c r="Y145" s="25">
        <v>0</v>
      </c>
      <c r="Z145" s="25">
        <v>0</v>
      </c>
      <c r="AA145" s="25">
        <v>0</v>
      </c>
      <c r="AB145" s="25">
        <v>0</v>
      </c>
      <c r="AC145" s="25">
        <v>0</v>
      </c>
      <c r="AD145" s="25">
        <v>0</v>
      </c>
      <c r="AE145" s="25">
        <v>0</v>
      </c>
      <c r="AF145" s="113"/>
    </row>
    <row r="146" spans="1:32" s="15" customFormat="1" ht="21.75" customHeight="1">
      <c r="A146" s="18" t="s">
        <v>25</v>
      </c>
      <c r="B146" s="25">
        <f>H146+J146+L146+N146+P146+R146+T146+V146+X146+Z146+AB146+AD146</f>
        <v>0</v>
      </c>
      <c r="C146" s="24">
        <f>H146+J146+L146+N146+P146+R146+T146+V146+X146+Z146+AA3051+AB146+AD146</f>
        <v>0</v>
      </c>
      <c r="D146" s="25"/>
      <c r="E146" s="24">
        <f>I146+K146+M146+O146+Q146+S146+U146+W146</f>
        <v>0</v>
      </c>
      <c r="F146" s="23"/>
      <c r="G146" s="24"/>
      <c r="H146" s="25">
        <v>0</v>
      </c>
      <c r="I146" s="25">
        <v>0</v>
      </c>
      <c r="J146" s="25">
        <v>0</v>
      </c>
      <c r="K146" s="25">
        <v>0</v>
      </c>
      <c r="L146" s="25">
        <v>0</v>
      </c>
      <c r="M146" s="25">
        <v>0</v>
      </c>
      <c r="N146" s="25">
        <v>0</v>
      </c>
      <c r="O146" s="25">
        <v>0</v>
      </c>
      <c r="P146" s="25">
        <v>0</v>
      </c>
      <c r="Q146" s="25">
        <v>0</v>
      </c>
      <c r="R146" s="25">
        <v>0</v>
      </c>
      <c r="S146" s="25">
        <v>0</v>
      </c>
      <c r="T146" s="25">
        <v>0</v>
      </c>
      <c r="U146" s="25">
        <v>0</v>
      </c>
      <c r="V146" s="25">
        <v>0</v>
      </c>
      <c r="W146" s="25">
        <v>0</v>
      </c>
      <c r="X146" s="25">
        <v>0</v>
      </c>
      <c r="Y146" s="25">
        <v>0</v>
      </c>
      <c r="Z146" s="25">
        <v>0</v>
      </c>
      <c r="AA146" s="25">
        <v>0</v>
      </c>
      <c r="AB146" s="25">
        <v>0</v>
      </c>
      <c r="AC146" s="25">
        <v>0</v>
      </c>
      <c r="AD146" s="25">
        <v>0</v>
      </c>
      <c r="AE146" s="25">
        <v>0</v>
      </c>
      <c r="AF146" s="114"/>
    </row>
    <row r="147" spans="1:32" s="15" customFormat="1" ht="36" customHeight="1">
      <c r="A147" s="18" t="s">
        <v>55</v>
      </c>
      <c r="B147" s="25"/>
      <c r="C147" s="31"/>
      <c r="D147" s="31"/>
      <c r="E147" s="29"/>
      <c r="F147" s="38"/>
      <c r="G147" s="24"/>
      <c r="H147" s="25"/>
      <c r="I147" s="29"/>
      <c r="J147" s="25"/>
      <c r="K147" s="25"/>
      <c r="L147" s="25"/>
      <c r="M147" s="29"/>
      <c r="N147" s="25"/>
      <c r="O147" s="29"/>
      <c r="P147" s="25"/>
      <c r="Q147" s="29"/>
      <c r="R147" s="25"/>
      <c r="S147" s="29"/>
      <c r="T147" s="25"/>
      <c r="U147" s="29"/>
      <c r="V147" s="25"/>
      <c r="W147" s="29"/>
      <c r="X147" s="25"/>
      <c r="Y147" s="29"/>
      <c r="Z147" s="25"/>
      <c r="AA147" s="29"/>
      <c r="AB147" s="25"/>
      <c r="AC147" s="29"/>
      <c r="AD147" s="25"/>
      <c r="AE147" s="29"/>
      <c r="AF147" s="87" t="s">
        <v>85</v>
      </c>
    </row>
    <row r="148" spans="1:32" s="28" customFormat="1" ht="18.75" customHeight="1">
      <c r="A148" s="49" t="s">
        <v>29</v>
      </c>
      <c r="B148" s="23">
        <f>B149+B150+B151+B152</f>
        <v>64.2</v>
      </c>
      <c r="C148" s="23">
        <f>C149+C150+C151+C152</f>
        <v>64.2</v>
      </c>
      <c r="D148" s="23">
        <f>D149+D150+D151+D152</f>
        <v>64.2</v>
      </c>
      <c r="E148" s="23">
        <f>E149+E150+E151+E152</f>
        <v>64.2</v>
      </c>
      <c r="F148" s="24">
        <f>(E148/B148)*100</f>
        <v>100</v>
      </c>
      <c r="G148" s="24">
        <f>(E148/C148)*100</f>
        <v>100</v>
      </c>
      <c r="H148" s="23">
        <f aca="true" t="shared" si="25" ref="H148:AE148">H149+H150+H151+H152</f>
        <v>0</v>
      </c>
      <c r="I148" s="23">
        <f t="shared" si="25"/>
        <v>0</v>
      </c>
      <c r="J148" s="23">
        <f t="shared" si="25"/>
        <v>15.9</v>
      </c>
      <c r="K148" s="23">
        <f t="shared" si="25"/>
        <v>15.9</v>
      </c>
      <c r="L148" s="23">
        <f t="shared" si="25"/>
        <v>0</v>
      </c>
      <c r="M148" s="23">
        <f t="shared" si="25"/>
        <v>0</v>
      </c>
      <c r="N148" s="23">
        <f t="shared" si="25"/>
        <v>0</v>
      </c>
      <c r="O148" s="23">
        <f t="shared" si="25"/>
        <v>0</v>
      </c>
      <c r="P148" s="23">
        <f t="shared" si="25"/>
        <v>14.6</v>
      </c>
      <c r="Q148" s="23">
        <f t="shared" si="25"/>
        <v>14.6</v>
      </c>
      <c r="R148" s="23">
        <f t="shared" si="25"/>
        <v>0</v>
      </c>
      <c r="S148" s="23">
        <f t="shared" si="25"/>
        <v>0</v>
      </c>
      <c r="T148" s="23">
        <f t="shared" si="25"/>
        <v>0</v>
      </c>
      <c r="U148" s="23">
        <f t="shared" si="25"/>
        <v>0</v>
      </c>
      <c r="V148" s="23">
        <f t="shared" si="25"/>
        <v>27</v>
      </c>
      <c r="W148" s="23">
        <f t="shared" si="25"/>
        <v>27</v>
      </c>
      <c r="X148" s="23">
        <f t="shared" si="25"/>
        <v>6.7</v>
      </c>
      <c r="Y148" s="23">
        <f t="shared" si="25"/>
        <v>6.7</v>
      </c>
      <c r="Z148" s="23">
        <f t="shared" si="25"/>
        <v>0</v>
      </c>
      <c r="AA148" s="23">
        <f t="shared" si="25"/>
        <v>0</v>
      </c>
      <c r="AB148" s="23">
        <f t="shared" si="25"/>
        <v>0</v>
      </c>
      <c r="AC148" s="23">
        <f t="shared" si="25"/>
        <v>0</v>
      </c>
      <c r="AD148" s="23">
        <f t="shared" si="25"/>
        <v>0</v>
      </c>
      <c r="AE148" s="23">
        <f t="shared" si="25"/>
        <v>0</v>
      </c>
      <c r="AF148" s="125"/>
    </row>
    <row r="149" spans="1:32" s="15" customFormat="1" ht="23.25" customHeight="1">
      <c r="A149" s="18" t="s">
        <v>22</v>
      </c>
      <c r="B149" s="25">
        <f>H149+J149+L149+N149+P149+R149+T149+V149+X149+Z149+AB149+AD149</f>
        <v>0</v>
      </c>
      <c r="C149" s="24">
        <f>H149+J149+L149+N149+P149+R149+T149+V149+X149+Z149+AA3054+AB149+AD149</f>
        <v>0</v>
      </c>
      <c r="D149" s="25"/>
      <c r="E149" s="24">
        <f>I149+K149+M149+O149+Q149+S149+U149+W149</f>
        <v>0</v>
      </c>
      <c r="F149" s="23"/>
      <c r="G149" s="24"/>
      <c r="H149" s="25">
        <v>0</v>
      </c>
      <c r="I149" s="25">
        <v>0</v>
      </c>
      <c r="J149" s="25">
        <v>0</v>
      </c>
      <c r="K149" s="25">
        <v>0</v>
      </c>
      <c r="L149" s="25">
        <v>0</v>
      </c>
      <c r="M149" s="25">
        <v>0</v>
      </c>
      <c r="N149" s="25">
        <v>0</v>
      </c>
      <c r="O149" s="25">
        <v>0</v>
      </c>
      <c r="P149" s="25">
        <v>0</v>
      </c>
      <c r="Q149" s="25">
        <v>0</v>
      </c>
      <c r="R149" s="25">
        <v>0</v>
      </c>
      <c r="S149" s="25">
        <v>0</v>
      </c>
      <c r="T149" s="25">
        <v>0</v>
      </c>
      <c r="U149" s="25">
        <v>0</v>
      </c>
      <c r="V149" s="25">
        <v>0</v>
      </c>
      <c r="W149" s="25">
        <v>0</v>
      </c>
      <c r="X149" s="25">
        <v>0</v>
      </c>
      <c r="Y149" s="25">
        <v>0</v>
      </c>
      <c r="Z149" s="25">
        <v>0</v>
      </c>
      <c r="AA149" s="25">
        <v>0</v>
      </c>
      <c r="AB149" s="25">
        <v>0</v>
      </c>
      <c r="AC149" s="25">
        <v>0</v>
      </c>
      <c r="AD149" s="25">
        <v>0</v>
      </c>
      <c r="AE149" s="25">
        <v>0</v>
      </c>
      <c r="AF149" s="125"/>
    </row>
    <row r="150" spans="1:32" s="15" customFormat="1" ht="19.5" customHeight="1">
      <c r="A150" s="18" t="s">
        <v>23</v>
      </c>
      <c r="B150" s="25">
        <f>H150+J150+L150+N150+P150+R150+T150+V150+X150+Z150+AB150+AD150</f>
        <v>64.2</v>
      </c>
      <c r="C150" s="24">
        <f>H150+J150+L150+N150+P150+R150+T150+V150+X150+Z150+AA3055+AB150+AD150</f>
        <v>64.2</v>
      </c>
      <c r="D150" s="24">
        <f>E150</f>
        <v>64.2</v>
      </c>
      <c r="E150" s="24">
        <f>I150+K150+M150+O150+Q150+S150+U150+W150+Y150+AA150+AC150+AE150</f>
        <v>64.2</v>
      </c>
      <c r="F150" s="24">
        <f>(E150/B150)*100</f>
        <v>100</v>
      </c>
      <c r="G150" s="24">
        <f>(E150/C150)*100</f>
        <v>100</v>
      </c>
      <c r="H150" s="25">
        <v>0</v>
      </c>
      <c r="I150" s="25">
        <v>0</v>
      </c>
      <c r="J150" s="25">
        <v>15.9</v>
      </c>
      <c r="K150" s="25">
        <v>15.9</v>
      </c>
      <c r="L150" s="25">
        <v>0</v>
      </c>
      <c r="M150" s="25">
        <v>0</v>
      </c>
      <c r="N150" s="25">
        <v>0</v>
      </c>
      <c r="O150" s="25">
        <v>0</v>
      </c>
      <c r="P150" s="25">
        <v>14.6</v>
      </c>
      <c r="Q150" s="25">
        <v>14.6</v>
      </c>
      <c r="R150" s="25">
        <v>0</v>
      </c>
      <c r="S150" s="25">
        <v>0</v>
      </c>
      <c r="T150" s="25">
        <v>0</v>
      </c>
      <c r="U150" s="25">
        <v>0</v>
      </c>
      <c r="V150" s="23">
        <v>27</v>
      </c>
      <c r="W150" s="25">
        <v>27</v>
      </c>
      <c r="X150" s="25">
        <v>6.7</v>
      </c>
      <c r="Y150" s="25">
        <v>6.7</v>
      </c>
      <c r="Z150" s="25">
        <v>0</v>
      </c>
      <c r="AA150" s="25">
        <v>0</v>
      </c>
      <c r="AB150" s="25">
        <v>0</v>
      </c>
      <c r="AC150" s="25">
        <v>0</v>
      </c>
      <c r="AD150" s="25">
        <v>0</v>
      </c>
      <c r="AE150" s="25">
        <v>0</v>
      </c>
      <c r="AF150" s="125"/>
    </row>
    <row r="151" spans="1:32" s="15" customFormat="1" ht="21" customHeight="1">
      <c r="A151" s="18" t="s">
        <v>24</v>
      </c>
      <c r="B151" s="25">
        <f>H151+J151+L151+N151+P151+R151+T151+V151+X151+Z151+AB151+AD151</f>
        <v>0</v>
      </c>
      <c r="C151" s="24">
        <f>H151+J151+L151+N151+P151+R151+T151+V151+X151+Z151+AA3056+AB151+AD151</f>
        <v>0</v>
      </c>
      <c r="D151" s="25"/>
      <c r="E151" s="24">
        <f>I151+K151+M151+O151+Q151+S151+U151+W151</f>
        <v>0</v>
      </c>
      <c r="F151" s="23"/>
      <c r="G151" s="24"/>
      <c r="H151" s="25">
        <v>0</v>
      </c>
      <c r="I151" s="25">
        <v>0</v>
      </c>
      <c r="J151" s="25">
        <v>0</v>
      </c>
      <c r="K151" s="25">
        <v>0</v>
      </c>
      <c r="L151" s="25">
        <v>0</v>
      </c>
      <c r="M151" s="25">
        <v>0</v>
      </c>
      <c r="N151" s="25">
        <v>0</v>
      </c>
      <c r="O151" s="25">
        <v>0</v>
      </c>
      <c r="P151" s="25">
        <v>0</v>
      </c>
      <c r="Q151" s="25">
        <v>0</v>
      </c>
      <c r="R151" s="25">
        <v>0</v>
      </c>
      <c r="S151" s="25">
        <v>0</v>
      </c>
      <c r="T151" s="25">
        <v>0</v>
      </c>
      <c r="U151" s="25">
        <v>0</v>
      </c>
      <c r="V151" s="25">
        <v>0</v>
      </c>
      <c r="W151" s="25">
        <v>0</v>
      </c>
      <c r="X151" s="25">
        <v>0</v>
      </c>
      <c r="Y151" s="25">
        <v>0</v>
      </c>
      <c r="Z151" s="25">
        <v>0</v>
      </c>
      <c r="AA151" s="25">
        <v>0</v>
      </c>
      <c r="AB151" s="25">
        <v>0</v>
      </c>
      <c r="AC151" s="25">
        <v>0</v>
      </c>
      <c r="AD151" s="25">
        <v>0</v>
      </c>
      <c r="AE151" s="25">
        <v>0</v>
      </c>
      <c r="AF151" s="125"/>
    </row>
    <row r="152" spans="1:32" s="15" customFormat="1" ht="21" customHeight="1">
      <c r="A152" s="18" t="s">
        <v>25</v>
      </c>
      <c r="B152" s="25">
        <f>H152+J152+L152+N152+P152+R152+T152+V152+X152+Z152+AB152+AD152</f>
        <v>0</v>
      </c>
      <c r="C152" s="24">
        <f>H152+J152+L152+N152+P152+R152+T152+V152+X152+Z152+AA3057+AB152+AD152</f>
        <v>0</v>
      </c>
      <c r="D152" s="25"/>
      <c r="E152" s="24">
        <f>I152+K152+M152+O152+Q152+S152+U152+W152</f>
        <v>0</v>
      </c>
      <c r="F152" s="23"/>
      <c r="G152" s="24"/>
      <c r="H152" s="25">
        <v>0</v>
      </c>
      <c r="I152" s="25">
        <v>0</v>
      </c>
      <c r="J152" s="25">
        <v>0</v>
      </c>
      <c r="K152" s="25">
        <v>0</v>
      </c>
      <c r="L152" s="25">
        <v>0</v>
      </c>
      <c r="M152" s="25">
        <v>0</v>
      </c>
      <c r="N152" s="25">
        <v>0</v>
      </c>
      <c r="O152" s="25">
        <v>0</v>
      </c>
      <c r="P152" s="25">
        <v>0</v>
      </c>
      <c r="Q152" s="25">
        <v>0</v>
      </c>
      <c r="R152" s="25">
        <v>0</v>
      </c>
      <c r="S152" s="25">
        <v>0</v>
      </c>
      <c r="T152" s="25">
        <v>0</v>
      </c>
      <c r="U152" s="25">
        <v>0</v>
      </c>
      <c r="V152" s="25">
        <v>0</v>
      </c>
      <c r="W152" s="25">
        <v>0</v>
      </c>
      <c r="X152" s="25">
        <v>0</v>
      </c>
      <c r="Y152" s="25">
        <v>0</v>
      </c>
      <c r="Z152" s="25">
        <v>0</v>
      </c>
      <c r="AA152" s="25">
        <v>0</v>
      </c>
      <c r="AB152" s="25">
        <v>0</v>
      </c>
      <c r="AC152" s="25">
        <v>0</v>
      </c>
      <c r="AD152" s="25">
        <v>0</v>
      </c>
      <c r="AE152" s="25">
        <v>0</v>
      </c>
      <c r="AF152" s="126"/>
    </row>
    <row r="153" spans="1:32" s="15" customFormat="1" ht="51.75" customHeight="1">
      <c r="A153" s="18" t="s">
        <v>58</v>
      </c>
      <c r="B153" s="25"/>
      <c r="C153" s="31"/>
      <c r="D153" s="31"/>
      <c r="E153" s="29"/>
      <c r="F153" s="38"/>
      <c r="G153" s="24"/>
      <c r="H153" s="25"/>
      <c r="I153" s="29"/>
      <c r="J153" s="29"/>
      <c r="K153" s="29"/>
      <c r="L153" s="25"/>
      <c r="M153" s="29"/>
      <c r="N153" s="25"/>
      <c r="O153" s="29"/>
      <c r="P153" s="25"/>
      <c r="Q153" s="29"/>
      <c r="R153" s="25"/>
      <c r="S153" s="29"/>
      <c r="T153" s="25"/>
      <c r="U153" s="29"/>
      <c r="V153" s="25"/>
      <c r="W153" s="29"/>
      <c r="X153" s="25"/>
      <c r="Y153" s="29"/>
      <c r="Z153" s="25"/>
      <c r="AA153" s="29"/>
      <c r="AB153" s="25"/>
      <c r="AC153" s="29"/>
      <c r="AD153" s="25"/>
      <c r="AE153" s="29"/>
      <c r="AF153" s="95" t="s">
        <v>89</v>
      </c>
    </row>
    <row r="154" spans="1:32" s="15" customFormat="1" ht="16.5">
      <c r="A154" s="16" t="s">
        <v>29</v>
      </c>
      <c r="B154" s="23">
        <f>B155+B156+B157+B158</f>
        <v>73.9</v>
      </c>
      <c r="C154" s="23">
        <f>C155+C156+C157+C158</f>
        <v>73.9</v>
      </c>
      <c r="D154" s="23">
        <f>D155+D156+D157+D158</f>
        <v>73.85</v>
      </c>
      <c r="E154" s="23">
        <f>E155+E156+E157+E158</f>
        <v>73.85</v>
      </c>
      <c r="F154" s="24">
        <f>(E154/B154)*100</f>
        <v>99.93234100135317</v>
      </c>
      <c r="G154" s="24">
        <f>(E154/C154)*100</f>
        <v>99.93234100135317</v>
      </c>
      <c r="H154" s="23">
        <f aca="true" t="shared" si="26" ref="H154:AE154">H155+H156+H157+H158</f>
        <v>0</v>
      </c>
      <c r="I154" s="23">
        <f t="shared" si="26"/>
        <v>0</v>
      </c>
      <c r="J154" s="23">
        <f t="shared" si="26"/>
        <v>0</v>
      </c>
      <c r="K154" s="23">
        <f t="shared" si="26"/>
        <v>0</v>
      </c>
      <c r="L154" s="23">
        <f t="shared" si="26"/>
        <v>0</v>
      </c>
      <c r="M154" s="23">
        <f t="shared" si="26"/>
        <v>0</v>
      </c>
      <c r="N154" s="23">
        <f t="shared" si="26"/>
        <v>0</v>
      </c>
      <c r="O154" s="23">
        <f t="shared" si="26"/>
        <v>0</v>
      </c>
      <c r="P154" s="23">
        <f t="shared" si="26"/>
        <v>0</v>
      </c>
      <c r="Q154" s="23">
        <f t="shared" si="26"/>
        <v>0</v>
      </c>
      <c r="R154" s="23">
        <f t="shared" si="26"/>
        <v>0</v>
      </c>
      <c r="S154" s="23">
        <f t="shared" si="26"/>
        <v>0</v>
      </c>
      <c r="T154" s="23">
        <f t="shared" si="26"/>
        <v>0</v>
      </c>
      <c r="U154" s="23">
        <f t="shared" si="26"/>
        <v>0</v>
      </c>
      <c r="V154" s="23">
        <f t="shared" si="26"/>
        <v>0</v>
      </c>
      <c r="W154" s="23">
        <f t="shared" si="26"/>
        <v>0</v>
      </c>
      <c r="X154" s="23">
        <f t="shared" si="26"/>
        <v>0</v>
      </c>
      <c r="Y154" s="23">
        <f t="shared" si="26"/>
        <v>0</v>
      </c>
      <c r="Z154" s="23">
        <f t="shared" si="26"/>
        <v>73.9</v>
      </c>
      <c r="AA154" s="23">
        <f t="shared" si="26"/>
        <v>73.85</v>
      </c>
      <c r="AB154" s="23">
        <f t="shared" si="26"/>
        <v>0</v>
      </c>
      <c r="AC154" s="23">
        <f t="shared" si="26"/>
        <v>0</v>
      </c>
      <c r="AD154" s="23">
        <f t="shared" si="26"/>
        <v>0</v>
      </c>
      <c r="AE154" s="23">
        <f t="shared" si="26"/>
        <v>0</v>
      </c>
      <c r="AF154" s="110"/>
    </row>
    <row r="155" spans="1:32" s="15" customFormat="1" ht="16.5">
      <c r="A155" s="18" t="s">
        <v>22</v>
      </c>
      <c r="B155" s="25">
        <f>H155+J155+L155+N155+P155+R155+T155+V155+X155+Z155+AB155+AD155</f>
        <v>0</v>
      </c>
      <c r="C155" s="24">
        <f>H155+J155+L155+N155+P155+R155+T155+V155</f>
        <v>0</v>
      </c>
      <c r="D155" s="25"/>
      <c r="E155" s="24">
        <f>I155+K155+M155+O155+Q155+S155+U155+W155</f>
        <v>0</v>
      </c>
      <c r="F155" s="23"/>
      <c r="G155" s="24"/>
      <c r="H155" s="25">
        <v>0</v>
      </c>
      <c r="I155" s="25">
        <v>0</v>
      </c>
      <c r="J155" s="23">
        <v>0</v>
      </c>
      <c r="K155" s="23">
        <v>0</v>
      </c>
      <c r="L155" s="25">
        <v>0</v>
      </c>
      <c r="M155" s="25">
        <v>0</v>
      </c>
      <c r="N155" s="25">
        <v>0</v>
      </c>
      <c r="O155" s="25">
        <v>0</v>
      </c>
      <c r="P155" s="25">
        <v>0</v>
      </c>
      <c r="Q155" s="25">
        <v>0</v>
      </c>
      <c r="R155" s="25">
        <v>0</v>
      </c>
      <c r="S155" s="25">
        <v>0</v>
      </c>
      <c r="T155" s="25">
        <v>0</v>
      </c>
      <c r="U155" s="25">
        <v>0</v>
      </c>
      <c r="V155" s="25">
        <v>0</v>
      </c>
      <c r="W155" s="25">
        <v>0</v>
      </c>
      <c r="X155" s="25">
        <v>0</v>
      </c>
      <c r="Y155" s="25">
        <v>0</v>
      </c>
      <c r="Z155" s="25">
        <v>0</v>
      </c>
      <c r="AA155" s="25">
        <v>0</v>
      </c>
      <c r="AB155" s="25">
        <v>0</v>
      </c>
      <c r="AC155" s="25">
        <v>0</v>
      </c>
      <c r="AD155" s="25">
        <v>0</v>
      </c>
      <c r="AE155" s="25">
        <v>0</v>
      </c>
      <c r="AF155" s="110"/>
    </row>
    <row r="156" spans="1:32" s="15" customFormat="1" ht="16.5">
      <c r="A156" s="18" t="s">
        <v>23</v>
      </c>
      <c r="B156" s="25">
        <f>H156+J156+L156+N156+P156+R156+T156+V156+X156+Z156+AB156+AD156</f>
        <v>73.9</v>
      </c>
      <c r="C156" s="24">
        <f>H156+J156+L156+N156+P156+R156+T156+V156+X156+Z156+AB156</f>
        <v>73.9</v>
      </c>
      <c r="D156" s="24">
        <f>E156</f>
        <v>73.85</v>
      </c>
      <c r="E156" s="24">
        <f>I156+K156+M156+O156+Q156+S156+U156+W156+Y156+AA156+AC156+AE156</f>
        <v>73.85</v>
      </c>
      <c r="F156" s="24">
        <f>(E156/B156)*100</f>
        <v>99.93234100135317</v>
      </c>
      <c r="G156" s="24">
        <f>(E156/C156)*100</f>
        <v>99.93234100135317</v>
      </c>
      <c r="H156" s="25">
        <v>0</v>
      </c>
      <c r="I156" s="25">
        <v>0</v>
      </c>
      <c r="J156" s="23">
        <v>0</v>
      </c>
      <c r="K156" s="23">
        <v>0</v>
      </c>
      <c r="L156" s="25">
        <v>0</v>
      </c>
      <c r="M156" s="25">
        <v>0</v>
      </c>
      <c r="N156" s="25">
        <v>0</v>
      </c>
      <c r="O156" s="25">
        <v>0</v>
      </c>
      <c r="P156" s="25">
        <v>0</v>
      </c>
      <c r="Q156" s="25">
        <v>0</v>
      </c>
      <c r="R156" s="25">
        <v>0</v>
      </c>
      <c r="S156" s="25">
        <v>0</v>
      </c>
      <c r="T156" s="25">
        <v>0</v>
      </c>
      <c r="U156" s="25">
        <v>0</v>
      </c>
      <c r="V156" s="25">
        <v>0</v>
      </c>
      <c r="W156" s="25">
        <v>0</v>
      </c>
      <c r="X156" s="25">
        <v>0</v>
      </c>
      <c r="Y156" s="25">
        <v>0</v>
      </c>
      <c r="Z156" s="25">
        <v>73.9</v>
      </c>
      <c r="AA156" s="25">
        <v>73.85</v>
      </c>
      <c r="AB156" s="25">
        <v>0</v>
      </c>
      <c r="AC156" s="25">
        <v>0</v>
      </c>
      <c r="AD156" s="25">
        <v>0</v>
      </c>
      <c r="AE156" s="25">
        <v>0</v>
      </c>
      <c r="AF156" s="110"/>
    </row>
    <row r="157" spans="1:32" s="15" customFormat="1" ht="16.5">
      <c r="A157" s="18" t="s">
        <v>24</v>
      </c>
      <c r="B157" s="25">
        <f>H157+J157+L157+N157+P157+R157+T157+V157+X157+Z157+AB157+AD157</f>
        <v>0</v>
      </c>
      <c r="C157" s="24">
        <f>H157+J157+L157+N157+P157+R157+T157+V157</f>
        <v>0</v>
      </c>
      <c r="D157" s="25"/>
      <c r="E157" s="24">
        <f>I157+K157+M157+O157+Q157+S157+U157+W157</f>
        <v>0</v>
      </c>
      <c r="F157" s="23"/>
      <c r="G157" s="24"/>
      <c r="H157" s="25">
        <v>0</v>
      </c>
      <c r="I157" s="25">
        <v>0</v>
      </c>
      <c r="J157" s="23">
        <v>0</v>
      </c>
      <c r="K157" s="23">
        <v>0</v>
      </c>
      <c r="L157" s="25">
        <v>0</v>
      </c>
      <c r="M157" s="25">
        <v>0</v>
      </c>
      <c r="N157" s="25">
        <v>0</v>
      </c>
      <c r="O157" s="25">
        <v>0</v>
      </c>
      <c r="P157" s="25">
        <v>0</v>
      </c>
      <c r="Q157" s="25">
        <v>0</v>
      </c>
      <c r="R157" s="25">
        <v>0</v>
      </c>
      <c r="S157" s="25">
        <v>0</v>
      </c>
      <c r="T157" s="25">
        <v>0</v>
      </c>
      <c r="U157" s="25">
        <v>0</v>
      </c>
      <c r="V157" s="25">
        <v>0</v>
      </c>
      <c r="W157" s="25">
        <v>0</v>
      </c>
      <c r="X157" s="25">
        <v>0</v>
      </c>
      <c r="Y157" s="25">
        <v>0</v>
      </c>
      <c r="Z157" s="25">
        <v>0</v>
      </c>
      <c r="AA157" s="25">
        <v>0</v>
      </c>
      <c r="AB157" s="25">
        <v>0</v>
      </c>
      <c r="AC157" s="25">
        <v>0</v>
      </c>
      <c r="AD157" s="25">
        <v>0</v>
      </c>
      <c r="AE157" s="25">
        <v>0</v>
      </c>
      <c r="AF157" s="110"/>
    </row>
    <row r="158" spans="1:32" s="15" customFormat="1" ht="16.5">
      <c r="A158" s="18" t="s">
        <v>25</v>
      </c>
      <c r="B158" s="25">
        <f>H158+J158+L158+N158+P158+R158+T158+V158+X158+Z158+AB158+AD158</f>
        <v>0</v>
      </c>
      <c r="C158" s="24">
        <f>H158+J158+L158+N158+P158+R158+T158+V158</f>
        <v>0</v>
      </c>
      <c r="D158" s="25"/>
      <c r="E158" s="24">
        <f>I158+K158+M158+O158+Q158+S158+U158+W158</f>
        <v>0</v>
      </c>
      <c r="F158" s="23"/>
      <c r="G158" s="24"/>
      <c r="H158" s="25">
        <v>0</v>
      </c>
      <c r="I158" s="25">
        <v>0</v>
      </c>
      <c r="J158" s="23">
        <v>0</v>
      </c>
      <c r="K158" s="23">
        <v>0</v>
      </c>
      <c r="L158" s="25">
        <v>0</v>
      </c>
      <c r="M158" s="25">
        <v>0</v>
      </c>
      <c r="N158" s="25">
        <v>0</v>
      </c>
      <c r="O158" s="25">
        <v>0</v>
      </c>
      <c r="P158" s="25">
        <v>0</v>
      </c>
      <c r="Q158" s="25">
        <v>0</v>
      </c>
      <c r="R158" s="25">
        <v>0</v>
      </c>
      <c r="S158" s="25">
        <v>0</v>
      </c>
      <c r="T158" s="25">
        <v>0</v>
      </c>
      <c r="U158" s="25">
        <v>0</v>
      </c>
      <c r="V158" s="25">
        <v>0</v>
      </c>
      <c r="W158" s="25">
        <v>0</v>
      </c>
      <c r="X158" s="25">
        <v>0</v>
      </c>
      <c r="Y158" s="25">
        <v>0</v>
      </c>
      <c r="Z158" s="25">
        <v>0</v>
      </c>
      <c r="AA158" s="25">
        <v>0</v>
      </c>
      <c r="AB158" s="25">
        <v>0</v>
      </c>
      <c r="AC158" s="25">
        <v>0</v>
      </c>
      <c r="AD158" s="25">
        <v>0</v>
      </c>
      <c r="AE158" s="25">
        <v>0</v>
      </c>
      <c r="AF158" s="111"/>
    </row>
    <row r="159" spans="1:32" s="15" customFormat="1" ht="40.5" customHeight="1">
      <c r="A159" s="43" t="s">
        <v>67</v>
      </c>
      <c r="B159" s="25"/>
      <c r="C159" s="31"/>
      <c r="D159" s="31"/>
      <c r="E159" s="29"/>
      <c r="F159" s="38"/>
      <c r="G159" s="24"/>
      <c r="H159" s="25"/>
      <c r="I159" s="29"/>
      <c r="J159" s="23"/>
      <c r="K159" s="23"/>
      <c r="L159" s="25"/>
      <c r="M159" s="29"/>
      <c r="N159" s="25"/>
      <c r="O159" s="29"/>
      <c r="P159" s="25"/>
      <c r="Q159" s="29"/>
      <c r="R159" s="25"/>
      <c r="S159" s="29"/>
      <c r="T159" s="25"/>
      <c r="U159" s="29"/>
      <c r="V159" s="25"/>
      <c r="W159" s="29"/>
      <c r="X159" s="25"/>
      <c r="Y159" s="29"/>
      <c r="Z159" s="25"/>
      <c r="AA159" s="29"/>
      <c r="AB159" s="25"/>
      <c r="AC159" s="29"/>
      <c r="AD159" s="25"/>
      <c r="AE159" s="29"/>
      <c r="AF159" s="87" t="s">
        <v>84</v>
      </c>
    </row>
    <row r="160" spans="1:32" s="15" customFormat="1" ht="16.5">
      <c r="A160" s="16" t="s">
        <v>29</v>
      </c>
      <c r="B160" s="23">
        <f>B161+B162+B163+B164</f>
        <v>150.9</v>
      </c>
      <c r="C160" s="23">
        <f>C161+C162+C163+C164</f>
        <v>150.9</v>
      </c>
      <c r="D160" s="23">
        <f>D161+D162+D163+D164</f>
        <v>150.9</v>
      </c>
      <c r="E160" s="23">
        <f>E161+E162+E163+E164</f>
        <v>150.9</v>
      </c>
      <c r="F160" s="23">
        <f>E160/B160*100</f>
        <v>100</v>
      </c>
      <c r="G160" s="24">
        <f>E160/C160*100</f>
        <v>100</v>
      </c>
      <c r="H160" s="23">
        <f aca="true" t="shared" si="27" ref="H160:AE160">H161+H162+H163+H164</f>
        <v>0</v>
      </c>
      <c r="I160" s="23">
        <f t="shared" si="27"/>
        <v>0</v>
      </c>
      <c r="J160" s="23">
        <f t="shared" si="27"/>
        <v>0</v>
      </c>
      <c r="K160" s="23">
        <f t="shared" si="27"/>
        <v>0</v>
      </c>
      <c r="L160" s="23">
        <f t="shared" si="27"/>
        <v>0</v>
      </c>
      <c r="M160" s="23">
        <f t="shared" si="27"/>
        <v>0</v>
      </c>
      <c r="N160" s="23">
        <f t="shared" si="27"/>
        <v>0</v>
      </c>
      <c r="O160" s="23">
        <f t="shared" si="27"/>
        <v>0</v>
      </c>
      <c r="P160" s="23">
        <f t="shared" si="27"/>
        <v>114</v>
      </c>
      <c r="Q160" s="23">
        <f t="shared" si="27"/>
        <v>32.4</v>
      </c>
      <c r="R160" s="23">
        <f t="shared" si="27"/>
        <v>15</v>
      </c>
      <c r="S160" s="23">
        <f t="shared" si="27"/>
        <v>96.6</v>
      </c>
      <c r="T160" s="23">
        <f t="shared" si="27"/>
        <v>21.9</v>
      </c>
      <c r="U160" s="23">
        <f t="shared" si="27"/>
        <v>21.9</v>
      </c>
      <c r="V160" s="23">
        <f t="shared" si="27"/>
        <v>0</v>
      </c>
      <c r="W160" s="23">
        <f t="shared" si="27"/>
        <v>0</v>
      </c>
      <c r="X160" s="23">
        <f t="shared" si="27"/>
        <v>0</v>
      </c>
      <c r="Y160" s="23">
        <f t="shared" si="27"/>
        <v>0</v>
      </c>
      <c r="Z160" s="23">
        <f t="shared" si="27"/>
        <v>0</v>
      </c>
      <c r="AA160" s="23">
        <f t="shared" si="27"/>
        <v>0</v>
      </c>
      <c r="AB160" s="23">
        <f t="shared" si="27"/>
        <v>0</v>
      </c>
      <c r="AC160" s="23">
        <f t="shared" si="27"/>
        <v>0</v>
      </c>
      <c r="AD160" s="23">
        <f t="shared" si="27"/>
        <v>0</v>
      </c>
      <c r="AE160" s="23">
        <f t="shared" si="27"/>
        <v>0</v>
      </c>
      <c r="AF160" s="93"/>
    </row>
    <row r="161" spans="1:32" s="15" customFormat="1" ht="16.5">
      <c r="A161" s="18" t="s">
        <v>22</v>
      </c>
      <c r="B161" s="25">
        <f>H161+J161+L161+N161+P161+R161+T161+V161+X161+Z161+AB161+AD161</f>
        <v>0</v>
      </c>
      <c r="C161" s="24">
        <f>H161+J161+L161+N161+P161+R161+T161+V161+X161+Z161+AA3066+AB161+AD161</f>
        <v>0</v>
      </c>
      <c r="D161" s="25"/>
      <c r="E161" s="24">
        <f>I161+K161+M161+O161+Q161+S161+U161+W161</f>
        <v>0</v>
      </c>
      <c r="F161" s="38"/>
      <c r="G161" s="24"/>
      <c r="H161" s="25">
        <v>0</v>
      </c>
      <c r="I161" s="25">
        <v>0</v>
      </c>
      <c r="J161" s="23">
        <v>0</v>
      </c>
      <c r="K161" s="23">
        <v>0</v>
      </c>
      <c r="L161" s="25">
        <v>0</v>
      </c>
      <c r="M161" s="25">
        <v>0</v>
      </c>
      <c r="N161" s="25">
        <v>0</v>
      </c>
      <c r="O161" s="25">
        <v>0</v>
      </c>
      <c r="P161" s="25">
        <v>0</v>
      </c>
      <c r="Q161" s="25">
        <v>0</v>
      </c>
      <c r="R161" s="25">
        <v>0</v>
      </c>
      <c r="S161" s="25">
        <v>0</v>
      </c>
      <c r="T161" s="25">
        <v>0</v>
      </c>
      <c r="U161" s="25">
        <v>0</v>
      </c>
      <c r="V161" s="25">
        <v>0</v>
      </c>
      <c r="W161" s="25">
        <v>0</v>
      </c>
      <c r="X161" s="25">
        <v>0</v>
      </c>
      <c r="Y161" s="25">
        <v>0</v>
      </c>
      <c r="Z161" s="25">
        <v>0</v>
      </c>
      <c r="AA161" s="25">
        <v>0</v>
      </c>
      <c r="AB161" s="25">
        <v>0</v>
      </c>
      <c r="AC161" s="25">
        <v>0</v>
      </c>
      <c r="AD161" s="25">
        <v>0</v>
      </c>
      <c r="AE161" s="25">
        <v>0</v>
      </c>
      <c r="AF161" s="93"/>
    </row>
    <row r="162" spans="1:32" s="15" customFormat="1" ht="16.5">
      <c r="A162" s="18" t="s">
        <v>23</v>
      </c>
      <c r="B162" s="25">
        <f>H162+J162+L162+N162+P162+R162+T162+V162+X162+Z162+AB162+AD162</f>
        <v>150.9</v>
      </c>
      <c r="C162" s="24">
        <f>H162+J162+L162+N162+P162+R162+T162+V162+X162+Z162+AA3067+AB162+AD162</f>
        <v>150.9</v>
      </c>
      <c r="D162" s="24">
        <f>E162</f>
        <v>150.9</v>
      </c>
      <c r="E162" s="24">
        <f>I162+K162+M162+O162+Q162+S162+U162+W162+Y162+AA162+AC162+AE162</f>
        <v>150.9</v>
      </c>
      <c r="F162" s="23">
        <f>E162/B162*100</f>
        <v>100</v>
      </c>
      <c r="G162" s="24">
        <f>E162/C162*100</f>
        <v>100</v>
      </c>
      <c r="H162" s="25">
        <v>0</v>
      </c>
      <c r="I162" s="25">
        <v>0</v>
      </c>
      <c r="J162" s="23">
        <v>0</v>
      </c>
      <c r="K162" s="23">
        <v>0</v>
      </c>
      <c r="L162" s="25">
        <v>0</v>
      </c>
      <c r="M162" s="25">
        <v>0</v>
      </c>
      <c r="N162" s="25">
        <v>0</v>
      </c>
      <c r="O162" s="25">
        <v>0</v>
      </c>
      <c r="P162" s="25">
        <v>114</v>
      </c>
      <c r="Q162" s="25">
        <v>32.4</v>
      </c>
      <c r="R162" s="25">
        <v>15</v>
      </c>
      <c r="S162" s="25">
        <v>96.6</v>
      </c>
      <c r="T162" s="25">
        <v>21.9</v>
      </c>
      <c r="U162" s="25">
        <v>21.9</v>
      </c>
      <c r="V162" s="25">
        <v>0</v>
      </c>
      <c r="W162" s="25">
        <v>0</v>
      </c>
      <c r="X162" s="25">
        <v>0</v>
      </c>
      <c r="Y162" s="25">
        <v>0</v>
      </c>
      <c r="Z162" s="25">
        <v>0</v>
      </c>
      <c r="AA162" s="25">
        <v>0</v>
      </c>
      <c r="AB162" s="25">
        <v>0</v>
      </c>
      <c r="AC162" s="25">
        <v>0</v>
      </c>
      <c r="AD162" s="25">
        <v>0</v>
      </c>
      <c r="AE162" s="25">
        <v>0</v>
      </c>
      <c r="AF162" s="93"/>
    </row>
    <row r="163" spans="1:32" s="15" customFormat="1" ht="16.5">
      <c r="A163" s="18" t="s">
        <v>24</v>
      </c>
      <c r="B163" s="25">
        <f>H163+J163+L163+N163+P163+R163+T163+V163+X163+Z163+AB163+AD163</f>
        <v>0</v>
      </c>
      <c r="C163" s="24">
        <f>H163+J163+L163+N163+P163+R163+T163+V163+X163+Z163+AA3068+AB163+AD163</f>
        <v>0</v>
      </c>
      <c r="D163" s="25"/>
      <c r="E163" s="24">
        <f>I163+K163+M163+O163+Q163+S163+U163+W163</f>
        <v>0</v>
      </c>
      <c r="F163" s="38"/>
      <c r="G163" s="24"/>
      <c r="H163" s="25">
        <v>0</v>
      </c>
      <c r="I163" s="25">
        <v>0</v>
      </c>
      <c r="J163" s="23">
        <v>0</v>
      </c>
      <c r="K163" s="23">
        <v>0</v>
      </c>
      <c r="L163" s="25">
        <v>0</v>
      </c>
      <c r="M163" s="25">
        <v>0</v>
      </c>
      <c r="N163" s="25">
        <v>0</v>
      </c>
      <c r="O163" s="25">
        <v>0</v>
      </c>
      <c r="P163" s="25">
        <v>0</v>
      </c>
      <c r="Q163" s="25">
        <v>0</v>
      </c>
      <c r="R163" s="25">
        <v>0</v>
      </c>
      <c r="S163" s="25">
        <v>0</v>
      </c>
      <c r="T163" s="25">
        <v>0</v>
      </c>
      <c r="U163" s="25">
        <v>0</v>
      </c>
      <c r="V163" s="25">
        <v>0</v>
      </c>
      <c r="W163" s="25">
        <v>0</v>
      </c>
      <c r="X163" s="25">
        <v>0</v>
      </c>
      <c r="Y163" s="25">
        <v>0</v>
      </c>
      <c r="Z163" s="25">
        <v>0</v>
      </c>
      <c r="AA163" s="25">
        <v>0</v>
      </c>
      <c r="AB163" s="25">
        <v>0</v>
      </c>
      <c r="AC163" s="25">
        <v>0</v>
      </c>
      <c r="AD163" s="25">
        <v>0</v>
      </c>
      <c r="AE163" s="25">
        <v>0</v>
      </c>
      <c r="AF163" s="93"/>
    </row>
    <row r="164" spans="1:32" s="15" customFormat="1" ht="27" customHeight="1">
      <c r="A164" s="18" t="s">
        <v>25</v>
      </c>
      <c r="B164" s="25">
        <f>H164+J164+L164+N164+P164+R164+T164+V164+X164+Z164+AB164+AD164</f>
        <v>0</v>
      </c>
      <c r="C164" s="24">
        <f>H164+J164+L164+N164+P164+R164+T164+V164+X164+Z164+AA3069+AB164+AD164</f>
        <v>0</v>
      </c>
      <c r="D164" s="25"/>
      <c r="E164" s="24">
        <f>I164+K164+M164+O164+Q164+S164+U164+W164</f>
        <v>0</v>
      </c>
      <c r="F164" s="38"/>
      <c r="G164" s="24"/>
      <c r="H164" s="25">
        <v>0</v>
      </c>
      <c r="I164" s="25">
        <v>0</v>
      </c>
      <c r="J164" s="23">
        <v>0</v>
      </c>
      <c r="K164" s="23">
        <v>0</v>
      </c>
      <c r="L164" s="25">
        <v>0</v>
      </c>
      <c r="M164" s="25">
        <v>0</v>
      </c>
      <c r="N164" s="25">
        <v>0</v>
      </c>
      <c r="O164" s="25">
        <v>0</v>
      </c>
      <c r="P164" s="25">
        <v>0</v>
      </c>
      <c r="Q164" s="25">
        <v>0</v>
      </c>
      <c r="R164" s="25">
        <v>0</v>
      </c>
      <c r="S164" s="25">
        <v>0</v>
      </c>
      <c r="T164" s="25">
        <v>0</v>
      </c>
      <c r="U164" s="25">
        <v>0</v>
      </c>
      <c r="V164" s="25">
        <v>0</v>
      </c>
      <c r="W164" s="25">
        <v>0</v>
      </c>
      <c r="X164" s="25">
        <v>0</v>
      </c>
      <c r="Y164" s="25">
        <v>0</v>
      </c>
      <c r="Z164" s="25">
        <v>0</v>
      </c>
      <c r="AA164" s="25">
        <v>0</v>
      </c>
      <c r="AB164" s="25">
        <v>0</v>
      </c>
      <c r="AC164" s="25">
        <v>0</v>
      </c>
      <c r="AD164" s="25">
        <v>0</v>
      </c>
      <c r="AE164" s="25">
        <v>0</v>
      </c>
      <c r="AF164" s="94"/>
    </row>
    <row r="165" spans="1:32" s="15" customFormat="1" ht="41.25" customHeight="1">
      <c r="A165" s="18" t="s">
        <v>56</v>
      </c>
      <c r="B165" s="25"/>
      <c r="C165" s="31"/>
      <c r="D165" s="31"/>
      <c r="E165" s="29"/>
      <c r="F165" s="38"/>
      <c r="G165" s="24"/>
      <c r="H165" s="25"/>
      <c r="I165" s="29"/>
      <c r="J165" s="23"/>
      <c r="K165" s="23"/>
      <c r="L165" s="25"/>
      <c r="M165" s="29"/>
      <c r="N165" s="25"/>
      <c r="O165" s="29"/>
      <c r="P165" s="25"/>
      <c r="Q165" s="29"/>
      <c r="R165" s="25"/>
      <c r="S165" s="29"/>
      <c r="T165" s="25"/>
      <c r="U165" s="29"/>
      <c r="V165" s="25"/>
      <c r="W165" s="29"/>
      <c r="X165" s="25"/>
      <c r="Y165" s="29"/>
      <c r="Z165" s="25"/>
      <c r="AA165" s="29"/>
      <c r="AB165" s="25"/>
      <c r="AC165" s="29"/>
      <c r="AD165" s="25"/>
      <c r="AE165" s="29"/>
      <c r="AF165" s="30"/>
    </row>
    <row r="166" spans="1:32" s="15" customFormat="1" ht="16.5">
      <c r="A166" s="16" t="s">
        <v>29</v>
      </c>
      <c r="B166" s="23">
        <f>B167+B168+B169+B170</f>
        <v>150</v>
      </c>
      <c r="C166" s="23">
        <f>C167+C168+C169+C170</f>
        <v>150</v>
      </c>
      <c r="D166" s="23">
        <v>150</v>
      </c>
      <c r="E166" s="23">
        <f>E167+E168+E169+E170</f>
        <v>150</v>
      </c>
      <c r="F166" s="24">
        <f>(E166/B166)*100</f>
        <v>100</v>
      </c>
      <c r="G166" s="24">
        <f>(E166/C166)*100</f>
        <v>100</v>
      </c>
      <c r="H166" s="23">
        <f aca="true" t="shared" si="28" ref="H166:AE166">H167+H168+H169+H170</f>
        <v>0</v>
      </c>
      <c r="I166" s="23">
        <f t="shared" si="28"/>
        <v>0</v>
      </c>
      <c r="J166" s="23">
        <f t="shared" si="28"/>
        <v>0</v>
      </c>
      <c r="K166" s="23">
        <f t="shared" si="28"/>
        <v>0</v>
      </c>
      <c r="L166" s="23">
        <f t="shared" si="28"/>
        <v>150</v>
      </c>
      <c r="M166" s="23">
        <f t="shared" si="28"/>
        <v>150</v>
      </c>
      <c r="N166" s="23">
        <f t="shared" si="28"/>
        <v>0</v>
      </c>
      <c r="O166" s="23">
        <f t="shared" si="28"/>
        <v>0</v>
      </c>
      <c r="P166" s="23">
        <f t="shared" si="28"/>
        <v>0</v>
      </c>
      <c r="Q166" s="23">
        <f t="shared" si="28"/>
        <v>0</v>
      </c>
      <c r="R166" s="23">
        <f t="shared" si="28"/>
        <v>0</v>
      </c>
      <c r="S166" s="23">
        <f t="shared" si="28"/>
        <v>0</v>
      </c>
      <c r="T166" s="23">
        <f t="shared" si="28"/>
        <v>0</v>
      </c>
      <c r="U166" s="23">
        <f t="shared" si="28"/>
        <v>0</v>
      </c>
      <c r="V166" s="23">
        <f t="shared" si="28"/>
        <v>0</v>
      </c>
      <c r="W166" s="23">
        <f t="shared" si="28"/>
        <v>0</v>
      </c>
      <c r="X166" s="23">
        <f t="shared" si="28"/>
        <v>0</v>
      </c>
      <c r="Y166" s="23">
        <f t="shared" si="28"/>
        <v>0</v>
      </c>
      <c r="Z166" s="23">
        <f t="shared" si="28"/>
        <v>0</v>
      </c>
      <c r="AA166" s="23">
        <f t="shared" si="28"/>
        <v>0</v>
      </c>
      <c r="AB166" s="23">
        <f t="shared" si="28"/>
        <v>0</v>
      </c>
      <c r="AC166" s="23">
        <f t="shared" si="28"/>
        <v>0</v>
      </c>
      <c r="AD166" s="23">
        <f t="shared" si="28"/>
        <v>0</v>
      </c>
      <c r="AE166" s="23">
        <f t="shared" si="28"/>
        <v>0</v>
      </c>
      <c r="AF166" s="30"/>
    </row>
    <row r="167" spans="1:32" s="15" customFormat="1" ht="16.5">
      <c r="A167" s="18" t="s">
        <v>22</v>
      </c>
      <c r="B167" s="25">
        <f>H167+J167+L167+N167+P167+R167+T167+V167+X167+Z167+AB167+AD167</f>
        <v>0</v>
      </c>
      <c r="C167" s="24">
        <f>H167+J167+L167+N167+P167+R167+T167+V167+X167+Z167+AA3072+AB167+AD167</f>
        <v>0</v>
      </c>
      <c r="D167" s="25"/>
      <c r="E167" s="24">
        <f>I167+K167+M167+O167+Q167+S167+U167+W167</f>
        <v>0</v>
      </c>
      <c r="F167" s="38"/>
      <c r="G167" s="24"/>
      <c r="H167" s="25">
        <v>0</v>
      </c>
      <c r="I167" s="25">
        <v>0</v>
      </c>
      <c r="J167" s="23">
        <v>0</v>
      </c>
      <c r="K167" s="23">
        <v>0</v>
      </c>
      <c r="L167" s="25">
        <v>0</v>
      </c>
      <c r="M167" s="25">
        <v>0</v>
      </c>
      <c r="N167" s="25">
        <v>0</v>
      </c>
      <c r="O167" s="25">
        <v>0</v>
      </c>
      <c r="P167" s="25">
        <v>0</v>
      </c>
      <c r="Q167" s="25">
        <v>0</v>
      </c>
      <c r="R167" s="25">
        <v>0</v>
      </c>
      <c r="S167" s="25">
        <v>0</v>
      </c>
      <c r="T167" s="25">
        <v>0</v>
      </c>
      <c r="U167" s="25">
        <v>0</v>
      </c>
      <c r="V167" s="25">
        <v>0</v>
      </c>
      <c r="W167" s="25">
        <v>0</v>
      </c>
      <c r="X167" s="25">
        <v>0</v>
      </c>
      <c r="Y167" s="25">
        <v>0</v>
      </c>
      <c r="Z167" s="25">
        <v>0</v>
      </c>
      <c r="AA167" s="25">
        <v>0</v>
      </c>
      <c r="AB167" s="25">
        <v>0</v>
      </c>
      <c r="AC167" s="25">
        <v>0</v>
      </c>
      <c r="AD167" s="25">
        <v>0</v>
      </c>
      <c r="AE167" s="25">
        <v>0</v>
      </c>
      <c r="AF167" s="30"/>
    </row>
    <row r="168" spans="1:32" s="15" customFormat="1" ht="16.5" customHeight="1">
      <c r="A168" s="18" t="s">
        <v>23</v>
      </c>
      <c r="B168" s="25">
        <f>H168+J168+L168+N168+P168+R168+T168+V168+X168+Z168+AB168+AD168</f>
        <v>150</v>
      </c>
      <c r="C168" s="24">
        <f>H168+J168+L168+N168+P168+R168+T168+V168+X168+Z168+AA3073+AB168+AD168</f>
        <v>150</v>
      </c>
      <c r="D168" s="25">
        <v>150</v>
      </c>
      <c r="E168" s="24">
        <f>I168+K168+M168+O168+Q168+S168+U168+W168+Y168+AA168+AC168+AE168</f>
        <v>150</v>
      </c>
      <c r="F168" s="24">
        <f>(E168/B168)*100</f>
        <v>100</v>
      </c>
      <c r="G168" s="24">
        <f>(E168/C168)*100</f>
        <v>100</v>
      </c>
      <c r="H168" s="25">
        <v>0</v>
      </c>
      <c r="I168" s="25">
        <v>0</v>
      </c>
      <c r="J168" s="23">
        <v>0</v>
      </c>
      <c r="K168" s="23">
        <v>0</v>
      </c>
      <c r="L168" s="25">
        <v>150</v>
      </c>
      <c r="M168" s="25">
        <v>150</v>
      </c>
      <c r="N168" s="25">
        <v>0</v>
      </c>
      <c r="O168" s="25">
        <v>0</v>
      </c>
      <c r="P168" s="25">
        <v>0</v>
      </c>
      <c r="Q168" s="25">
        <v>0</v>
      </c>
      <c r="R168" s="25">
        <v>0</v>
      </c>
      <c r="S168" s="25">
        <v>0</v>
      </c>
      <c r="T168" s="25">
        <v>0</v>
      </c>
      <c r="U168" s="25">
        <v>0</v>
      </c>
      <c r="V168" s="25">
        <v>0</v>
      </c>
      <c r="W168" s="25">
        <v>0</v>
      </c>
      <c r="X168" s="25">
        <v>0</v>
      </c>
      <c r="Y168" s="25">
        <v>0</v>
      </c>
      <c r="Z168" s="25">
        <v>0</v>
      </c>
      <c r="AA168" s="25">
        <v>0</v>
      </c>
      <c r="AB168" s="25">
        <v>0</v>
      </c>
      <c r="AC168" s="25">
        <v>0</v>
      </c>
      <c r="AD168" s="25">
        <v>0</v>
      </c>
      <c r="AE168" s="25">
        <v>0</v>
      </c>
      <c r="AF168" s="30"/>
    </row>
    <row r="169" spans="1:32" s="15" customFormat="1" ht="16.5">
      <c r="A169" s="18" t="s">
        <v>24</v>
      </c>
      <c r="B169" s="25">
        <f>H169+J169+L169+N169+P169+R169+T169+V169+X169+Z169+AB169+AD169</f>
        <v>0</v>
      </c>
      <c r="C169" s="24">
        <f>H169+J169+L169+N169+P169+R169+T169+V169+X169+Z169+AA3074+AB169+AD169</f>
        <v>0</v>
      </c>
      <c r="D169" s="25"/>
      <c r="E169" s="24">
        <f>I169+K169+M169+O169+Q169+S169+U169+W169</f>
        <v>0</v>
      </c>
      <c r="F169" s="38"/>
      <c r="G169" s="24"/>
      <c r="H169" s="25">
        <v>0</v>
      </c>
      <c r="I169" s="25">
        <v>0</v>
      </c>
      <c r="J169" s="23">
        <v>0</v>
      </c>
      <c r="K169" s="23">
        <v>0</v>
      </c>
      <c r="L169" s="25">
        <v>0</v>
      </c>
      <c r="M169" s="25">
        <v>0</v>
      </c>
      <c r="N169" s="25">
        <v>0</v>
      </c>
      <c r="O169" s="25">
        <v>0</v>
      </c>
      <c r="P169" s="25">
        <v>0</v>
      </c>
      <c r="Q169" s="25">
        <v>0</v>
      </c>
      <c r="R169" s="25">
        <v>0</v>
      </c>
      <c r="S169" s="25">
        <v>0</v>
      </c>
      <c r="T169" s="25">
        <v>0</v>
      </c>
      <c r="U169" s="25">
        <v>0</v>
      </c>
      <c r="V169" s="25">
        <v>0</v>
      </c>
      <c r="W169" s="25">
        <v>0</v>
      </c>
      <c r="X169" s="25">
        <v>0</v>
      </c>
      <c r="Y169" s="25">
        <v>0</v>
      </c>
      <c r="Z169" s="25">
        <v>0</v>
      </c>
      <c r="AA169" s="25">
        <v>0</v>
      </c>
      <c r="AB169" s="25">
        <v>0</v>
      </c>
      <c r="AC169" s="25">
        <v>0</v>
      </c>
      <c r="AD169" s="25">
        <v>0</v>
      </c>
      <c r="AE169" s="25">
        <v>0</v>
      </c>
      <c r="AF169" s="30"/>
    </row>
    <row r="170" spans="1:32" s="15" customFormat="1" ht="16.5">
      <c r="A170" s="18" t="s">
        <v>25</v>
      </c>
      <c r="B170" s="25">
        <f>H170+J170+L170+N170+P170+R170+T170+V170+X170+Z170+AB170+AD170</f>
        <v>0</v>
      </c>
      <c r="C170" s="24">
        <f>H170+J170+L170+N170+P170+R170+T170+V170+X170+Z170+AA3075+AB170+AD170</f>
        <v>0</v>
      </c>
      <c r="D170" s="25"/>
      <c r="E170" s="24">
        <f>I170+K170+M170+O170+Q170+S170+U170+W170</f>
        <v>0</v>
      </c>
      <c r="F170" s="38"/>
      <c r="G170" s="24"/>
      <c r="H170" s="25">
        <v>0</v>
      </c>
      <c r="I170" s="25">
        <v>0</v>
      </c>
      <c r="J170" s="23">
        <v>0</v>
      </c>
      <c r="K170" s="23">
        <v>0</v>
      </c>
      <c r="L170" s="25">
        <v>0</v>
      </c>
      <c r="M170" s="25">
        <v>0</v>
      </c>
      <c r="N170" s="25">
        <v>0</v>
      </c>
      <c r="O170" s="25">
        <v>0</v>
      </c>
      <c r="P170" s="25">
        <v>0</v>
      </c>
      <c r="Q170" s="25">
        <v>0</v>
      </c>
      <c r="R170" s="25">
        <v>0</v>
      </c>
      <c r="S170" s="25">
        <v>0</v>
      </c>
      <c r="T170" s="25">
        <v>0</v>
      </c>
      <c r="U170" s="25">
        <v>0</v>
      </c>
      <c r="V170" s="25">
        <v>0</v>
      </c>
      <c r="W170" s="25">
        <v>0</v>
      </c>
      <c r="X170" s="25">
        <v>0</v>
      </c>
      <c r="Y170" s="25">
        <v>0</v>
      </c>
      <c r="Z170" s="25">
        <v>0</v>
      </c>
      <c r="AA170" s="25">
        <v>0</v>
      </c>
      <c r="AB170" s="25">
        <v>0</v>
      </c>
      <c r="AC170" s="25">
        <v>0</v>
      </c>
      <c r="AD170" s="25">
        <v>0</v>
      </c>
      <c r="AE170" s="25">
        <v>0</v>
      </c>
      <c r="AF170" s="30"/>
    </row>
    <row r="171" spans="1:33" ht="16.5" customHeight="1">
      <c r="A171" s="16" t="s">
        <v>30</v>
      </c>
      <c r="B171" s="25">
        <f>B172+B173+B174+B175</f>
        <v>27663.601</v>
      </c>
      <c r="C171" s="25">
        <f>C172+C173+C174+C175</f>
        <v>27663.641</v>
      </c>
      <c r="D171" s="25">
        <f>D172+D173+D174+D175</f>
        <v>27179.48</v>
      </c>
      <c r="E171" s="25">
        <f>E172+E173+E174+E175</f>
        <v>27175.543999999998</v>
      </c>
      <c r="F171" s="24">
        <f>(E171/B171)*100</f>
        <v>98.23574306179445</v>
      </c>
      <c r="G171" s="24">
        <f>(E171/C171)*100</f>
        <v>98.23560101868007</v>
      </c>
      <c r="H171" s="25">
        <f>H172+H173+H174+H175</f>
        <v>3051.072</v>
      </c>
      <c r="I171" s="25">
        <f>I172+I173+I174+I175</f>
        <v>1232.23</v>
      </c>
      <c r="J171" s="25">
        <f aca="true" t="shared" si="29" ref="J171:O171">J172+J173+J174+J175</f>
        <v>1357.4879999999998</v>
      </c>
      <c r="K171" s="25">
        <f t="shared" si="29"/>
        <v>2627.089</v>
      </c>
      <c r="L171" s="25">
        <f t="shared" si="29"/>
        <v>3033.282</v>
      </c>
      <c r="M171" s="25">
        <f>M172+M173+M174+M175</f>
        <v>2180.615</v>
      </c>
      <c r="N171" s="25">
        <f>N175+N174+N172+N173</f>
        <v>2951.725</v>
      </c>
      <c r="O171" s="25">
        <f t="shared" si="29"/>
        <v>2756.365</v>
      </c>
      <c r="P171" s="25">
        <f>P175+P174+P172+P173</f>
        <v>2848.2560000000003</v>
      </c>
      <c r="Q171" s="25">
        <f>Q8+Q28+Q34+Q48+Q54+Q60+Q66+Q74+Q80+Q86+Q92+Q98+Q104+Q110+Q116+Q124+Q130+Q136+Q142+Q148+Q154+Q160+Q166</f>
        <v>1342.66</v>
      </c>
      <c r="R171" s="25">
        <f>R172+R173+R174+R175</f>
        <v>3311.6949999999997</v>
      </c>
      <c r="S171" s="25">
        <f>S8+S28+S34+S48+S54+S60+S66+S74+S80+S86+S92+S98+S104+S110+S116+S124+S130+S136+S142+S148+S154+S160+S166</f>
        <v>987.4440000000001</v>
      </c>
      <c r="T171" s="25">
        <f>T175+T174+T172+T173</f>
        <v>3253.6</v>
      </c>
      <c r="U171" s="25">
        <f>U172+U173+U174+U175</f>
        <v>3637.7169999999996</v>
      </c>
      <c r="V171" s="25">
        <f>V172+V173+V174+V175</f>
        <v>1495.2559999999999</v>
      </c>
      <c r="W171" s="25">
        <f>W172+W173+W174+W175</f>
        <v>997.45</v>
      </c>
      <c r="X171" s="25">
        <f>X172+X173+X174+X175</f>
        <v>1081.6100000000001</v>
      </c>
      <c r="Y171" s="25">
        <f>Y8+Y28+Y34+Y48+Y54+Y60+Y66+Y74+Y80+Y86+Y92+Y98+Y104+Y110+Y116+Y124+Y130+Y136+Y142+Y148+Y154+Y160+Y166</f>
        <v>783.068</v>
      </c>
      <c r="Z171" s="25">
        <f>Z172+Z173+Z174+Z175</f>
        <v>1260.607</v>
      </c>
      <c r="AA171" s="25">
        <f>AA172+AA173+AA174+AA175</f>
        <v>828.4499999999999</v>
      </c>
      <c r="AB171" s="25">
        <f>AB172+AB173+AB174+AB175</f>
        <v>2871.55</v>
      </c>
      <c r="AC171" s="25">
        <f>AC172+AC173+AC174+AC175</f>
        <v>2486.578</v>
      </c>
      <c r="AD171" s="25">
        <f>AD172+AD173+AD174+AD175</f>
        <v>1147.5</v>
      </c>
      <c r="AE171" s="25">
        <f>AE8+AE28+AE34+AE48+AE54+AE60+AE66+AE74+AE80+AE86+AE92+AE98+AE104+AE110+AE116+AE124+AE130+AE136+AE142+AE148+AE154+AE160+AE166</f>
        <v>2423.9889999999996</v>
      </c>
      <c r="AF171" s="30"/>
      <c r="AG171" s="51">
        <f>H171+J171+L171+N171+P171+R171+T171+V171+X171+Z171+AB171+AD171</f>
        <v>27663.641</v>
      </c>
    </row>
    <row r="172" spans="1:32" s="15" customFormat="1" ht="16.5">
      <c r="A172" s="18" t="s">
        <v>22</v>
      </c>
      <c r="B172" s="25">
        <f>B9+B29+B35+B49+B55+B61+B67+B75+B81+B87+B93+B99+B105+B111+B117+B125+B131+B137+B143+B149+B155+B161+B167+B15+B21</f>
        <v>9104.54</v>
      </c>
      <c r="C172" s="24">
        <f>H172+J172+L172+N172+P172+R172+T172+V172+X172+Z172+AA3077+AB172+AD172</f>
        <v>9104.540000000003</v>
      </c>
      <c r="D172" s="25">
        <f>D167+D161+D155+D149+D143+D137+D131+D125+D117+D111+D105+D99+D93+D87+D81+D75+D67+D61+D55+D49+D41+D35+D29+D21+D15+D9</f>
        <v>8892.868999999999</v>
      </c>
      <c r="E172" s="24">
        <f>I172+K172+M172+O172+Q172+S172+U172+W172+Y172+AA172+AC172+AE172</f>
        <v>8888.929</v>
      </c>
      <c r="F172" s="24">
        <f>(E172/B172)*100</f>
        <v>97.63182983434638</v>
      </c>
      <c r="G172" s="24">
        <f>(E172/C172)*100</f>
        <v>97.63182983434635</v>
      </c>
      <c r="H172" s="25">
        <f aca="true" t="shared" si="30" ref="H172:N172">H9+H15+H29+H35+H49+H55+H61+H67+H75+H81+H87+H93+H99+H105+H111+H117+H125+H131+H137+H143+H149+H155+H161+H167</f>
        <v>999.777</v>
      </c>
      <c r="I172" s="25">
        <f t="shared" si="30"/>
        <v>796.49</v>
      </c>
      <c r="J172" s="25">
        <f t="shared" si="30"/>
        <v>861.27</v>
      </c>
      <c r="K172" s="25">
        <f t="shared" si="30"/>
        <v>886.6600000000001</v>
      </c>
      <c r="L172" s="25">
        <f t="shared" si="30"/>
        <v>244.79</v>
      </c>
      <c r="M172" s="68">
        <f t="shared" si="30"/>
        <v>142.75</v>
      </c>
      <c r="N172" s="25">
        <f t="shared" si="30"/>
        <v>479.7</v>
      </c>
      <c r="O172" s="25">
        <f>O9+O29+O35+O49+O55+O61+O67+O75+O81+O87+O93+O99+O105+O111+O117+O125+O131+O137+O143+O149+O155+O161+O167+O15</f>
        <v>341.09999999999997</v>
      </c>
      <c r="P172" s="25">
        <f>P9+P15+P29+P35+P49+P55+P61+P67+P75+P81+P87+P93+P99+P105+P111+P117+P125+P131+P137+P143+P149+P155+P161+P167</f>
        <v>395.744</v>
      </c>
      <c r="Q172" s="25">
        <f>Q9+Q15+Q29+Q35+Q49+Q55+Q61+Q67+Q75+Q81+Q87+Q93+Q99+Q105+Q111+Q117+Q125+Q131+Q137+Q143+Q149+Q155+Q161+Q167</f>
        <v>434.91999999999996</v>
      </c>
      <c r="R172" s="25">
        <f>R9+R15+R29+R35+R49+R55+R61+R67+R75+R81+R87+R93+R99+R105+R111+R117+R125+R131+R137+R143+R149+R155+R161+R167</f>
        <v>909.1800000000001</v>
      </c>
      <c r="S172" s="25">
        <f>S9+S29+S35+S49+S55+S61+S67+S75+S81+S87+S93+S99+S105+S111+S117+S125+S131+S137+S143+S149+S155+S161+S167+S15</f>
        <v>355.17499999999995</v>
      </c>
      <c r="T172" s="25">
        <f>T9+T15+T29+T35+T49+T55+T61+T67+T75+T81+T87+T93+T99+T105+T111+T117+T125+T131+T137+T143+T149+T155+T161+T167</f>
        <v>512.9000000000001</v>
      </c>
      <c r="U172" s="25">
        <f>U9+U15+U29+U35+U49+U55+U61+U67+U75+U81+U87+U93+U99+U105+U111+U117+U125+U131+U137+U143+U149+U155+U161+U167</f>
        <v>386.336</v>
      </c>
      <c r="V172" s="25">
        <f>V9+V15+V29+V35+V49+V55+V61+V67+V75+V81+V87+V93+V99+V105+V111+V117+V125+V131+V137+V143+V149+V155+V161+V167</f>
        <v>1169.002</v>
      </c>
      <c r="W172" s="25">
        <f>W9+W15+W29+W35+W49+W55+W61+W67+W75+W81+W87+W93+W99+W105+W111+W117+W125+W131+W137+W143+W149+W155+W161+W167</f>
        <v>671.418</v>
      </c>
      <c r="X172" s="25">
        <f>X9+X15+X29+X35+X49+X55+X61+X67+X75+X81+X87+X93+X99+X105+X111+X117+X125+X131+X137+X143+X149+X155+X161+X167</f>
        <v>757.65</v>
      </c>
      <c r="Y172" s="25">
        <f>Y9+Y29+Y35+Y49+Y55+Y61+Y67+Y75+Y81+Y87+Y93+Y99+Y105+Y111+Y117+Y125+Y131+Y137+Y143+Y149+Y155+Y161+Y167+Y15</f>
        <v>677.5699999999999</v>
      </c>
      <c r="Z172" s="25">
        <f>Z9+Z15+Z29+Z35+Z49+Z55+Z61+Z67+Z75+Z81+Z87+Z93+Z99+Z105+Z111+Z117+Z125+Z131+Z137+Z143+Z149+Z155+Z161+Z167+Z21</f>
        <v>363.737</v>
      </c>
      <c r="AA172" s="25">
        <f>AA9+AA15+AA29+AA35+AA49+AA55+AA61+AA67+AA75+AA81+AA87+AA93+AA99+AA105+AA111+AA117+AA125+AA131+AA137+AA143+AA149+AA155+AA161+AA167+AA21</f>
        <v>213.88</v>
      </c>
      <c r="AB172" s="25">
        <f>AB9+AB15+AB29+AB35+AB49+AB55+AB61+AB67+AB75+AB81+AB87+AB93+AB99+AB105+AB111+AB117+AB125+AB131+AB137+AB143+AB149+AB155+AB161+AB167+AB21</f>
        <v>1544.67</v>
      </c>
      <c r="AC172" s="25">
        <f>AC9+AC29+AC35+AC49+AC55+AC61+AC67+AC75+AC81+AC87+AC93+AC99+AC105+AC111+AC117+AC125+AC131+AC137+AC143+AC149+AC155+AC161+AC167+AC15+AC21</f>
        <v>1666.575</v>
      </c>
      <c r="AD172" s="25">
        <f>AD9+AD15+AD29+AD35+AD49+AD55+AD61+AD67+AD75+AD81+AD87+AD93+AD99+AD105+AD111+AD117+AD125+AD131+AD137+AD143+AD149+AD155+AD161+AD167+AD21</f>
        <v>866.12</v>
      </c>
      <c r="AE172" s="25">
        <f>AE9+AE29+AE35+AE49+AE55+AE61+AE67+AE75+AE81+AE87+AE93+AE99+AE105+AE111+AE117+AE125+AE131+AE137+AE143+AE149+AE155+AE161+AE167+AE15+AE21</f>
        <v>2316.0550000000003</v>
      </c>
      <c r="AF172" s="30"/>
    </row>
    <row r="173" spans="1:32" s="15" customFormat="1" ht="16.5">
      <c r="A173" s="18" t="s">
        <v>23</v>
      </c>
      <c r="B173" s="25">
        <f>B10+B30+B36+B50+B56+B62+B68+B76+B82+B88+B94+B100+B106+B112+B118+B126+B132+B138+B144+B150+B156+B162+B168+B16+B22</f>
        <v>6678.695999999999</v>
      </c>
      <c r="C173" s="24">
        <f>H173+J173+L173+N173+P173+R173+T173+V173+X173+Z173+AA3078+AB173+AD173</f>
        <v>6678.736000000001</v>
      </c>
      <c r="D173" s="25">
        <f>D168+D162+D156+D150+D144+D138+D132+D126+D118+D112+D106+D100+D94+D88+D82+D76+D68+D62+D56+D50+D42+D36+D30+D22+D16+D10</f>
        <v>6406.295000000002</v>
      </c>
      <c r="E173" s="24">
        <f>I173+K173+M173+O173+Q173+S173+U173+W173+Y173+AA173+AC173+AE173</f>
        <v>6406.299999999999</v>
      </c>
      <c r="F173" s="24">
        <f>(E173/B173)*100</f>
        <v>95.92141939085114</v>
      </c>
      <c r="G173" s="24">
        <f>(E173/C173)*100</f>
        <v>95.9208449023887</v>
      </c>
      <c r="H173" s="25">
        <f>H10+H16+H30+H36+H50+H56+H62+H68+H76+H82+H88+H94+H100+H106+H112+H118+H126+H132+H138+H144+H150+H156+H162+H168</f>
        <v>557.452</v>
      </c>
      <c r="I173" s="25">
        <f>I10+I16+I30+I36+I50+I56+I62+I68+I76+I82+I88+I94+I100+I106+I112+I118+I126+I132+I138+I144+I150+I156+I162+I168</f>
        <v>435.74</v>
      </c>
      <c r="J173" s="25">
        <f>J10+J30+J36+J50+J56+J62+J68+J76+J82+J88+J94+J100+J106+J112+J118+J126+J132+J138+J144+J150+J156+J162+J168+J16</f>
        <v>321.638</v>
      </c>
      <c r="K173" s="25">
        <f>K10+K30+K36+K50+K56+K62+K68+K76+K82+K88+K94+K100+K106+K112+K118+K126+K132+K138+K144+K150+K156+K162+K168+K16</f>
        <v>389.085</v>
      </c>
      <c r="L173" s="25">
        <f>L10+L30+L36+L50+L56+L62+L68+L76+L82+L88+L94+L100+L106+L112+L118+L126+L132+L138+L144+L150+L156+L162+L168+L16</f>
        <v>1043.699</v>
      </c>
      <c r="M173" s="68">
        <f>M10+M30+M36+M50+M56+M62+M68+M76+M82+M88+M94+M100+M106+M112+M118+M126+M132+M138+M144+M150+M156+M162+M168+M16</f>
        <v>817.795</v>
      </c>
      <c r="N173" s="25">
        <f>N10+N30+N36+N50+N56+N62+N68+N76+N82+N88+N94+N100+N106+N112+N118+N126+N132+N138+N144+N150+N156+N162+N168+N16</f>
        <v>686.7389999999999</v>
      </c>
      <c r="O173" s="25">
        <f>O10+O30+O36+O50+O56+O62+O68+O76+O82+O88+O94+O100+O106+O112+O118+O126+O132+O138+O144+O150+O156+O162+O168+O16</f>
        <v>485.105</v>
      </c>
      <c r="P173" s="25">
        <f>P10+P30+P36+P50+P56+P62+P68+P76+P82+P88+P94+P100+P106+P112+P118+P126+P132+P138+P144+P150+P156+P162+P168+P16</f>
        <v>539.369</v>
      </c>
      <c r="Q173" s="25">
        <f>Q10+Q30+Q36+Q50+Q56+Q62+Q68+Q76+Q82+Q88+Q94+Q100+Q106+Q112+Q118+Q126+Q132+Q138+Q144+Q150+Q156+Q162+Q168+Q16</f>
        <v>386.71999999999997</v>
      </c>
      <c r="R173" s="25">
        <f>R10+R16+R30+R36+R50+R56+R62+R68+R76+R82+R88+R94+R100+R106+R112+R118+R126+R132+R138+R144+R150+R156+R162+R168</f>
        <v>533.625</v>
      </c>
      <c r="S173" s="25">
        <f>S10+S30+S36+S50+S56+S62+S68+S76+S82+S88+S94+S100+S106+S112+S118+S126+S132+S138+S144+S150+S156+S162+S168+S16</f>
        <v>435.619</v>
      </c>
      <c r="T173" s="25">
        <f>T10+T30+T36+T50+T56+T62+T68+T76+T82+T88+T94+T100+T106+T112+T118+T126+T132+T138+T144+T150+T156+T162+T168+T16</f>
        <v>763.93</v>
      </c>
      <c r="U173" s="25">
        <f>U10+U30+U36+U50+U56+U62+U68+U76+U82+U88+U94+U100+U106+U112+U118+U126+U132+U138+U144+U150+U156+U162+U168+U16</f>
        <v>1168.691</v>
      </c>
      <c r="V173" s="25">
        <f>V10+V30+V36+V50+V56+V62+V68+V76+V82+V88+V94+V100+V106+V112+V118+V126+V132+V138+V144+V150+V156+V162+V168+V16</f>
        <v>177.754</v>
      </c>
      <c r="W173" s="25">
        <f>W10+W30+W36+W50+W56+W62+W68+W76+W82+W88+W94+W100+W106+W112+W118+W126+W132+W138+W144+W150+W156+W162+W168+W16</f>
        <v>147.89499999999998</v>
      </c>
      <c r="X173" s="25">
        <f>X10+X16+X30+X36+X50+X56+X62+X68+X76+X82+X88+X94+X100+X106+X112+X118+X126+X132+X138+X144+X150+X156+X162+X168</f>
        <v>148.31</v>
      </c>
      <c r="Y173" s="25">
        <f>Y10+Y30+Y36+Y50+Y56+Y62+Y68+Y76+Y82+Y88+Y94+Y100+Y106+Y112+Y118+Y126+Y132+Y138+Y144+Y150+Y156+Y162+Y168+Y16</f>
        <v>105.498</v>
      </c>
      <c r="Z173" s="25">
        <f aca="true" t="shared" si="31" ref="Z173:AA175">Z10+Z16+Z30+Z36+Z50+Z56+Z62+Z68+Z76+Z82+Z88+Z94+Z100+Z106+Z112+Z118+Z126+Z132+Z138+Z144+Z150+Z156+Z162+Z168+Z22</f>
        <v>491.29999999999995</v>
      </c>
      <c r="AA173" s="25">
        <f t="shared" si="31"/>
        <v>347.56999999999994</v>
      </c>
      <c r="AB173" s="25">
        <f aca="true" t="shared" si="32" ref="AB173:AD175">AB10+AB16+AB30+AB36+AB50+AB56+AB62+AB68+AB76+AB82+AB88+AB94+AB100+AB106+AB112+AB118+AB126+AB132+AB138+AB144+AB150+AB156+AB162+AB168+AB22</f>
        <v>1133.5400000000002</v>
      </c>
      <c r="AC173" s="25">
        <f>AC10+AC30+AC36+AC50+AC56+AC62+AC68+AC76+AC82+AC88+AC94+AC100+AC106+AC112+AC118+AC126+AC132+AC138+AC144+AC150+AC156+AC162+AC168+AC16+AC22</f>
        <v>652.398</v>
      </c>
      <c r="AD173" s="25">
        <f t="shared" si="32"/>
        <v>281.38</v>
      </c>
      <c r="AE173" s="25">
        <f>AE10+AE30+AE36+AE50+AE56+AE62+AE68+AE76+AE82+AE88+AE94+AE100+AE106+AE112+AE118+AE126+AE132+AE138+AE144+AE150+AE156+AE162+AE168+AE16+AE22</f>
        <v>1034.1840000000002</v>
      </c>
      <c r="AF173" s="30"/>
    </row>
    <row r="174" spans="1:32" s="15" customFormat="1" ht="16.5">
      <c r="A174" s="18" t="s">
        <v>24</v>
      </c>
      <c r="B174" s="25">
        <f>B11+B31+B37+B51+B57+B63+B69+B77+B83+B89+B95+B101+B107+B113+B119+B127+B133+B139+B145+B151+B157+B163+B169+B17+B23+B43</f>
        <v>4846.105</v>
      </c>
      <c r="C174" s="24">
        <f>H174+J174+L174+N174+P174+R174+T174+V174+X174+Z174+AA3079+AB174+AD174</f>
        <v>4846.105</v>
      </c>
      <c r="D174" s="25">
        <f>D169+D163+D157+D151+D145+D139+D133+D127+D119+D113+D107+D101+D95+D89+D83+D77+D69+D63+D57+D51+D43+D37+D31+D17+D11</f>
        <v>4846.056</v>
      </c>
      <c r="E174" s="24">
        <f>I174+K174+M174+O174+Q174+S174+U174+W174+Y174+AA174+AC174+AE174</f>
        <v>4846.055</v>
      </c>
      <c r="F174" s="24">
        <f>(E174/B174)*100</f>
        <v>99.99896824356883</v>
      </c>
      <c r="G174" s="24">
        <f>(E174/C174)*100</f>
        <v>99.99896824356883</v>
      </c>
      <c r="H174" s="25">
        <f aca="true" t="shared" si="33" ref="H174:M175">H11+H31+H37+H51+H57+H63+H69+H77+H83+H89+H95+H101+H107+H113+H119+H127+H133+H139+H145+H151+H157+H163+H169+H17</f>
        <v>1493.843</v>
      </c>
      <c r="I174" s="25">
        <f t="shared" si="33"/>
        <v>0</v>
      </c>
      <c r="J174" s="25">
        <f t="shared" si="33"/>
        <v>174.58</v>
      </c>
      <c r="K174" s="25">
        <f t="shared" si="33"/>
        <v>1351.344</v>
      </c>
      <c r="L174" s="25">
        <f t="shared" si="33"/>
        <v>337.943</v>
      </c>
      <c r="M174" s="25">
        <f t="shared" si="33"/>
        <v>96.54</v>
      </c>
      <c r="N174" s="25">
        <f>N169+N163+N157+N151+N145+N139+N133+N127+N119+N113+N107+N101+N95+N89+N83+N77+N69+N63+N57+N51+N43+N37+N31+N17+N11</f>
        <v>378.436</v>
      </c>
      <c r="O174" s="25">
        <f>O11+O31+O37+O51+O57+O63+O69+O77+O83+O89+O95+O101+O107+O113+O119+O127+O133+O139+O145+O151+O157+O163+O169+O17</f>
        <v>509.35</v>
      </c>
      <c r="P174" s="25">
        <f>P169+P163+P157+P151+P145+P139+P133+P127+P119+P113+P107+P101+P95+P89+P83+P77+P69+P63+P57+P51+P43+P37+P31+P17+P11</f>
        <v>506.293</v>
      </c>
      <c r="Q174" s="25">
        <f>Q169+Q163+Q157+Q151+Q145+Q139+Q133+Q127+Q119+Q113+Q107+Q101+Q95+Q89+Q83+Q77+Q69+Q63+Q57+Q51+Q43+Q37+Q31+Q17+Q11</f>
        <v>620.02</v>
      </c>
      <c r="R174" s="25">
        <f>R11+R31+R37+R51+R57+R63+R69+R77+R83+R89+R95+R101+R107+R113+R119+R127+R133+R139+R145+R151+R157+R163+R169+R17</f>
        <v>462.04</v>
      </c>
      <c r="S174" s="25">
        <f>S163+S157+S151+S145+S139+S133+S127+S119+S113+S107+S101+S95+S89+S83+S77+S69+S63+S57+S51+S43+S37+S31+S17+S11</f>
        <v>196.65</v>
      </c>
      <c r="T174" s="25">
        <f>T169+T163+T157+T151+T145+T139+T133+T127+T119+T113+T107+T101+T95+T89+T83+T77+T69+T63+T57+T51+T43+T37+T31+T17+T11</f>
        <v>569.91</v>
      </c>
      <c r="U174" s="25">
        <f>U163+U157+U151+U145+U139+U133+U127+U119+U113+U107+U101+U95+U89+U83+U77+U69+U63+U57+U51+U43+U37+U31+U17+U11</f>
        <v>675.83</v>
      </c>
      <c r="V174" s="25">
        <f>V169+V163+V157+V151+V145+V139+V133+V127+V119+V113+V107+V101+V95+V89+V83+V77+V69+V63+V57+V51+V43+V37+V31+V17+V11</f>
        <v>148.5</v>
      </c>
      <c r="W174" s="25">
        <f>W163+W157+W151+W145+W139+W133+W127+W119+W113+W107+W101+W95+W89+W83+W77+W69+W63+W57+W51+W43+W37+W31+W17+W11</f>
        <v>178.137</v>
      </c>
      <c r="X174" s="25">
        <f>X163+X157+X151+X145+X139+X133+X127+X119+X113+X107+X101+X95+X89+X83+X77+X69+X63+X57+X51+X43+X37+X31+X17+X11</f>
        <v>175.65</v>
      </c>
      <c r="Y174" s="25">
        <f>Y163+Y157+Y151+Y145+Y139+Y133+Y127+Y119+Y113+Y107+Y101+Y95+Y89+Y83+Y77+Y69+Y63+Y57+Y51+Y43+Y37+Y31+Y17+Y11</f>
        <v>8.899</v>
      </c>
      <c r="Z174" s="25">
        <f t="shared" si="31"/>
        <v>405.57</v>
      </c>
      <c r="AA174" s="25">
        <f t="shared" si="31"/>
        <v>267</v>
      </c>
      <c r="AB174" s="25">
        <f t="shared" si="32"/>
        <v>193.34</v>
      </c>
      <c r="AC174" s="25">
        <f t="shared" si="32"/>
        <v>167.605</v>
      </c>
      <c r="AD174" s="25">
        <f t="shared" si="32"/>
        <v>0</v>
      </c>
      <c r="AE174" s="25">
        <f>AE11+AE31+AE37+AE51+AE57+AE63+AE69+AE77+AE83+AE89+AE95+AE101+AE107+AE113+AE119+AE127+AE133+AE139+AE145+AE151+AE157+AE163+AE169+AE17</f>
        <v>774.68</v>
      </c>
      <c r="AF174" s="30"/>
    </row>
    <row r="175" spans="1:32" s="15" customFormat="1" ht="16.5">
      <c r="A175" s="18" t="s">
        <v>25</v>
      </c>
      <c r="B175" s="25">
        <f>B12+B32+B38+B52+B58+B64+B70+B78+B84+B90+B96+B102+B108+B114+B120+B128+B134+B140+B146+B152+B158+B164+B170+B18+B24</f>
        <v>7034.259999999999</v>
      </c>
      <c r="C175" s="24">
        <f>H175+J175+L175+N175+P175+R175+T175+V175+X175+Z175+AA3080+AB175+AD175</f>
        <v>7034.259999999999</v>
      </c>
      <c r="D175" s="25">
        <f>D170+D164+D158+D152+D146+D140+D134+D128+D120+D114+D108+D102+D96+D90+D84+D78+D70+D64+D58+D52+D37+D32+D18+D12</f>
        <v>7034.259999999999</v>
      </c>
      <c r="E175" s="24">
        <f>I175+K175+M175+O175+Q175+S175+U175</f>
        <v>7034.259999999999</v>
      </c>
      <c r="F175" s="24">
        <v>100</v>
      </c>
      <c r="G175" s="24">
        <v>100</v>
      </c>
      <c r="H175" s="25">
        <f t="shared" si="33"/>
        <v>0</v>
      </c>
      <c r="I175" s="25">
        <f t="shared" si="33"/>
        <v>0</v>
      </c>
      <c r="J175" s="25">
        <f t="shared" si="33"/>
        <v>0</v>
      </c>
      <c r="K175" s="25">
        <f t="shared" si="33"/>
        <v>0</v>
      </c>
      <c r="L175" s="25">
        <f t="shared" si="33"/>
        <v>1406.85</v>
      </c>
      <c r="M175" s="25">
        <f t="shared" si="33"/>
        <v>1123.53</v>
      </c>
      <c r="N175" s="25">
        <f>N12+N32+N38+N52+N58+N64+N70+N78+N84+N90+N96+N102+N108+N114+N120+N128+N134+N140+N146+N152+N158+N164+N170+N18</f>
        <v>1406.85</v>
      </c>
      <c r="O175" s="25">
        <f>O12+O32+O38+O52+O58+O64+O70+O78+O84+O90+O96+O102+O108+O114+O120+O128+O134+O140+O146+O152+O158+O164+O170+O18</f>
        <v>1420.81</v>
      </c>
      <c r="P175" s="25">
        <f>P12+P32+P38+P52+P58+P64+P70+P78+P84+P90+P96+P102+P108+P114+P120+P128+P134+P140+P146+P152+P158+P164+P170+P18</f>
        <v>1406.85</v>
      </c>
      <c r="Q175" s="25">
        <f>Q12+Q32+Q38+Q52+Q58+Q64+Q70+Q78+Q84+Q90+Q96+Q102+Q108+Q114+Q120+Q128+Q134+Q140+Q146+Q152+Q158+Q164+Q170+Q18</f>
        <v>1676.21</v>
      </c>
      <c r="R175" s="25">
        <f>R12+R32+R38+R52+R58+R64+R70+R78+R84+R90+R96+R102+R108+R114+R120+R128+R134+R140+R146+R152+R158+R164+R170+R18</f>
        <v>1406.85</v>
      </c>
      <c r="S175" s="25">
        <f>S12+S32+S38+S52+S58+S64+S70+S78+S84+S90+S96+S102+S108+S114+S120+S128+S134+S140+S146+S152+S158+S164+S170+S18</f>
        <v>1406.85</v>
      </c>
      <c r="T175" s="25">
        <f aca="true" t="shared" si="34" ref="T175:Y175">T12+T32+T38+T52+T58+T64+T70+T78+T84+T90+T96+T102+T108+T114+T120+T128+T134+T140+T146+T152+T158+T164+T170+T18</f>
        <v>1406.86</v>
      </c>
      <c r="U175" s="25">
        <f t="shared" si="34"/>
        <v>1406.86</v>
      </c>
      <c r="V175" s="25">
        <f t="shared" si="34"/>
        <v>0</v>
      </c>
      <c r="W175" s="25">
        <f t="shared" si="34"/>
        <v>0</v>
      </c>
      <c r="X175" s="25">
        <f t="shared" si="34"/>
        <v>0</v>
      </c>
      <c r="Y175" s="25">
        <f t="shared" si="34"/>
        <v>0</v>
      </c>
      <c r="Z175" s="25">
        <f t="shared" si="31"/>
        <v>0</v>
      </c>
      <c r="AA175" s="25">
        <f t="shared" si="31"/>
        <v>0</v>
      </c>
      <c r="AB175" s="25">
        <f t="shared" si="32"/>
        <v>0</v>
      </c>
      <c r="AC175" s="25">
        <f t="shared" si="32"/>
        <v>0</v>
      </c>
      <c r="AD175" s="25">
        <f t="shared" si="32"/>
        <v>0</v>
      </c>
      <c r="AE175" s="25">
        <f>AE12+AE32+AE38+AE52+AE58+AE64+AE70+AE78+AE84+AE90+AE96+AE102+AE108+AE114+AE120+AE128+AE134+AE140+AE146+AE152+AE158+AE164+AE170+AE18</f>
        <v>0</v>
      </c>
      <c r="AF175" s="30"/>
    </row>
    <row r="176" spans="2:32" s="15" customFormat="1" ht="16.5">
      <c r="B176" s="53"/>
      <c r="C176" s="53"/>
      <c r="D176" s="54">
        <f>D8+D28+D34</f>
        <v>11520.869999999999</v>
      </c>
      <c r="E176" s="53"/>
      <c r="F176" s="55"/>
      <c r="G176" s="55"/>
      <c r="H176" s="53"/>
      <c r="I176" s="53"/>
      <c r="J176" s="56"/>
      <c r="K176" s="56"/>
      <c r="L176" s="53"/>
      <c r="M176" s="53"/>
      <c r="N176" s="53"/>
      <c r="O176" s="53"/>
      <c r="P176" s="53"/>
      <c r="Q176" s="53"/>
      <c r="R176" s="53"/>
      <c r="S176" s="53"/>
      <c r="T176" s="53"/>
      <c r="U176" s="53"/>
      <c r="V176" s="53"/>
      <c r="W176" s="53"/>
      <c r="X176" s="53"/>
      <c r="Y176" s="53"/>
      <c r="Z176" s="53"/>
      <c r="AA176" s="53"/>
      <c r="AB176" s="53"/>
      <c r="AC176" s="53"/>
      <c r="AD176" s="53"/>
      <c r="AE176" s="53"/>
      <c r="AF176" s="57"/>
    </row>
    <row r="177" spans="1:32" s="15" customFormat="1" ht="37.5" customHeight="1">
      <c r="A177" s="86" t="s">
        <v>66</v>
      </c>
      <c r="B177" s="86"/>
      <c r="C177" s="86"/>
      <c r="D177" s="86"/>
      <c r="E177" s="86"/>
      <c r="F177" s="58"/>
      <c r="G177" s="58"/>
      <c r="H177" s="58"/>
      <c r="I177" s="58"/>
      <c r="J177" s="56"/>
      <c r="K177" s="56"/>
      <c r="L177" s="53"/>
      <c r="M177" s="53"/>
      <c r="N177" s="53"/>
      <c r="O177" s="53"/>
      <c r="P177" s="53"/>
      <c r="Q177" s="53"/>
      <c r="R177" s="53"/>
      <c r="S177" s="53"/>
      <c r="T177" s="53"/>
      <c r="U177" s="53"/>
      <c r="V177" s="53"/>
      <c r="W177" s="53"/>
      <c r="X177" s="53"/>
      <c r="Y177" s="53"/>
      <c r="Z177" s="53"/>
      <c r="AA177" s="53"/>
      <c r="AB177" s="53"/>
      <c r="AC177" s="53"/>
      <c r="AD177" s="53"/>
      <c r="AE177" s="53"/>
      <c r="AF177" s="57"/>
    </row>
    <row r="178" spans="1:5" ht="35.25" customHeight="1">
      <c r="A178" s="59"/>
      <c r="B178" s="60"/>
      <c r="C178" s="61">
        <f>B118+B112+B106+B100+B94+B88+B82+B76</f>
        <v>1004.8000000000001</v>
      </c>
      <c r="D178" s="61">
        <f>B10+B16+B42+B50++B56+B62+B68</f>
        <v>1991.1000000000001</v>
      </c>
      <c r="E178" s="61"/>
    </row>
    <row r="179" spans="2:44" ht="35.25" customHeight="1">
      <c r="B179" s="86"/>
      <c r="C179" s="86"/>
      <c r="D179" s="86"/>
      <c r="E179" s="86"/>
      <c r="F179" s="86"/>
      <c r="G179" s="86"/>
      <c r="H179" s="62"/>
      <c r="I179" s="62"/>
      <c r="J179" s="62"/>
      <c r="K179" s="62"/>
      <c r="L179" s="62"/>
      <c r="M179" s="62"/>
      <c r="N179" s="62"/>
      <c r="O179" s="62"/>
      <c r="P179" s="62"/>
      <c r="Q179" s="64"/>
      <c r="R179" s="62"/>
      <c r="S179" s="62"/>
      <c r="T179" s="52"/>
      <c r="U179" s="52"/>
      <c r="V179" s="52"/>
      <c r="W179" s="52"/>
      <c r="X179" s="52"/>
      <c r="Y179" s="52"/>
      <c r="Z179" s="52"/>
      <c r="AA179" s="52"/>
      <c r="AB179" s="52"/>
      <c r="AC179" s="52"/>
      <c r="AD179" s="52"/>
      <c r="AE179" s="52"/>
      <c r="AF179" s="62"/>
      <c r="AG179" s="62"/>
      <c r="AH179" s="62"/>
      <c r="AI179" s="62"/>
      <c r="AJ179" s="62"/>
      <c r="AK179" s="62"/>
      <c r="AL179" s="62"/>
      <c r="AM179" s="62"/>
      <c r="AN179" s="62"/>
      <c r="AO179" s="62"/>
      <c r="AP179" s="62"/>
      <c r="AQ179" s="62"/>
      <c r="AR179" s="63"/>
    </row>
    <row r="180" spans="3:44" ht="19.5" customHeight="1">
      <c r="C180" s="63"/>
      <c r="D180" s="63"/>
      <c r="E180" s="63"/>
      <c r="F180" s="63"/>
      <c r="G180" s="63"/>
      <c r="H180" s="62"/>
      <c r="I180" s="62"/>
      <c r="J180" s="62"/>
      <c r="K180" s="62"/>
      <c r="L180" s="62"/>
      <c r="M180" s="62"/>
      <c r="N180" s="62"/>
      <c r="O180" s="62"/>
      <c r="P180" s="62"/>
      <c r="Q180" s="64"/>
      <c r="R180" s="62"/>
      <c r="S180" s="62"/>
      <c r="T180" s="52"/>
      <c r="U180" s="52"/>
      <c r="V180" s="52"/>
      <c r="W180" s="52"/>
      <c r="X180" s="52"/>
      <c r="Y180" s="52"/>
      <c r="Z180" s="52"/>
      <c r="AA180" s="52"/>
      <c r="AB180" s="52"/>
      <c r="AC180" s="52"/>
      <c r="AD180" s="52"/>
      <c r="AE180" s="52"/>
      <c r="AF180" s="62"/>
      <c r="AG180" s="62"/>
      <c r="AH180" s="62"/>
      <c r="AI180" s="62"/>
      <c r="AJ180" s="62"/>
      <c r="AK180" s="62"/>
      <c r="AL180" s="62"/>
      <c r="AM180" s="62"/>
      <c r="AN180" s="62"/>
      <c r="AO180" s="62"/>
      <c r="AP180" s="62"/>
      <c r="AQ180" s="62"/>
      <c r="AR180" s="63"/>
    </row>
    <row r="181" spans="7:44" ht="48.75" customHeight="1">
      <c r="G181" s="70"/>
      <c r="H181" s="62"/>
      <c r="I181" s="62"/>
      <c r="J181" s="62"/>
      <c r="K181" s="62"/>
      <c r="L181" s="62"/>
      <c r="M181" s="62"/>
      <c r="N181" s="62"/>
      <c r="O181" s="62"/>
      <c r="P181" s="62"/>
      <c r="Q181" s="64"/>
      <c r="R181" s="62"/>
      <c r="S181" s="62"/>
      <c r="T181" s="52"/>
      <c r="U181" s="52"/>
      <c r="V181" s="52"/>
      <c r="W181" s="52"/>
      <c r="X181" s="52"/>
      <c r="Y181" s="52"/>
      <c r="Z181" s="52"/>
      <c r="AA181" s="52"/>
      <c r="AB181" s="52"/>
      <c r="AC181" s="52"/>
      <c r="AD181" s="52"/>
      <c r="AE181" s="52"/>
      <c r="AF181" s="62"/>
      <c r="AG181" s="62"/>
      <c r="AH181" s="62"/>
      <c r="AI181" s="62"/>
      <c r="AJ181" s="62"/>
      <c r="AK181" s="62"/>
      <c r="AL181" s="62"/>
      <c r="AM181" s="62"/>
      <c r="AN181" s="62"/>
      <c r="AO181" s="62"/>
      <c r="AP181" s="62"/>
      <c r="AQ181" s="62"/>
      <c r="AR181" s="63"/>
    </row>
    <row r="182" spans="2:7" ht="19.5" customHeight="1">
      <c r="B182" s="86"/>
      <c r="C182" s="86"/>
      <c r="D182" s="86"/>
      <c r="E182" s="86"/>
      <c r="F182" s="86"/>
      <c r="G182" s="86"/>
    </row>
    <row r="183" spans="3:7" ht="48.75" customHeight="1">
      <c r="C183" s="63"/>
      <c r="D183" s="63"/>
      <c r="E183" s="63"/>
      <c r="F183" s="63"/>
      <c r="G183" s="63"/>
    </row>
    <row r="184" spans="2:7" ht="16.5">
      <c r="B184" s="86"/>
      <c r="C184" s="86"/>
      <c r="D184" s="86"/>
      <c r="E184" s="86"/>
      <c r="F184" s="86"/>
      <c r="G184" s="63"/>
    </row>
  </sheetData>
  <sheetProtection/>
  <mergeCells count="49">
    <mergeCell ref="AF141:AF146"/>
    <mergeCell ref="AG13:AG18"/>
    <mergeCell ref="A5:K5"/>
    <mergeCell ref="A6:K6"/>
    <mergeCell ref="AF159:AF164"/>
    <mergeCell ref="AF153:AF158"/>
    <mergeCell ref="AF147:AF152"/>
    <mergeCell ref="AF28:AF32"/>
    <mergeCell ref="AF103:AF108"/>
    <mergeCell ref="AF135:AF140"/>
    <mergeCell ref="AF124:AF128"/>
    <mergeCell ref="AF129:AF134"/>
    <mergeCell ref="T1:U1"/>
    <mergeCell ref="V1:W1"/>
    <mergeCell ref="AD1:AE1"/>
    <mergeCell ref="AF1:AF2"/>
    <mergeCell ref="AF53:AF58"/>
    <mergeCell ref="AF19:AF24"/>
    <mergeCell ref="AF73:AF78"/>
    <mergeCell ref="AF115:AF120"/>
    <mergeCell ref="R1:S1"/>
    <mergeCell ref="AF79:AF84"/>
    <mergeCell ref="Z1:AA1"/>
    <mergeCell ref="AB1:AC1"/>
    <mergeCell ref="N1:O1"/>
    <mergeCell ref="P1:Q1"/>
    <mergeCell ref="AF34:AF38"/>
    <mergeCell ref="AF65:AF70"/>
    <mergeCell ref="AF59:AF64"/>
    <mergeCell ref="A1:A2"/>
    <mergeCell ref="F1:G1"/>
    <mergeCell ref="L1:M1"/>
    <mergeCell ref="H1:I1"/>
    <mergeCell ref="J1:K1"/>
    <mergeCell ref="AF97:AF102"/>
    <mergeCell ref="AF91:AF96"/>
    <mergeCell ref="AF85:AF89"/>
    <mergeCell ref="AF6:AF12"/>
    <mergeCell ref="AF13:AF18"/>
    <mergeCell ref="B1:B2"/>
    <mergeCell ref="B182:G182"/>
    <mergeCell ref="AF47:AF52"/>
    <mergeCell ref="X1:Y1"/>
    <mergeCell ref="B184:F184"/>
    <mergeCell ref="B179:G179"/>
    <mergeCell ref="A177:E177"/>
    <mergeCell ref="E1:E2"/>
    <mergeCell ref="C1:C2"/>
    <mergeCell ref="D1:D2"/>
  </mergeCells>
  <printOptions gridLines="1" horizontalCentered="1"/>
  <pageMargins left="0.2" right="0.43" top="0.2362204724409449" bottom="0.2362204724409449" header="0.17" footer="0.31496062992125984"/>
  <pageSetup fitToHeight="4" fitToWidth="7" horizontalDpi="600" verticalDpi="600" orientation="landscape" paperSize="9" scale="35" r:id="rId1"/>
  <colBreaks count="1" manualBreakCount="1">
    <brk id="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Павленко Наталья Геннадьевна</cp:lastModifiedBy>
  <cp:lastPrinted>2015-01-14T04:09:06Z</cp:lastPrinted>
  <dcterms:created xsi:type="dcterms:W3CDTF">1996-10-08T23:32:33Z</dcterms:created>
  <dcterms:modified xsi:type="dcterms:W3CDTF">2015-02-11T06:37:48Z</dcterms:modified>
  <cp:category/>
  <cp:version/>
  <cp:contentType/>
  <cp:contentStatus/>
</cp:coreProperties>
</file>